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5200" windowHeight="12270"/>
  </bookViews>
  <sheets>
    <sheet name="Sorted by CO-MUN" sheetId="1" r:id="rId1"/>
    <sheet name="MUNI_LIST" sheetId="2" state="hidden" r:id="rId2"/>
  </sheets>
  <definedNames>
    <definedName name="_xlnm._FilterDatabase" localSheetId="1" hidden="1">MUNI_LIST!$A$1:$J$1915</definedName>
    <definedName name="_xlnm._FilterDatabase" localSheetId="0" hidden="1">'Sorted by CO-MUN'!$A$1:$J$856</definedName>
    <definedName name="_xlnm.Print_Titles" localSheetId="0">'Sorted by CO-MUN'!$1:$1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6" i="1" l="1"/>
  <c r="E856" i="1"/>
  <c r="F855" i="1"/>
  <c r="E855" i="1"/>
  <c r="F854" i="1"/>
  <c r="E854" i="1"/>
  <c r="F853" i="1"/>
  <c r="E853" i="1"/>
  <c r="F852" i="1"/>
  <c r="E852" i="1"/>
  <c r="F851" i="1"/>
  <c r="E851" i="1"/>
  <c r="F850" i="1"/>
  <c r="E850" i="1"/>
  <c r="F849" i="1"/>
  <c r="E849" i="1"/>
  <c r="F848" i="1"/>
  <c r="E848" i="1"/>
  <c r="F847" i="1"/>
  <c r="E847" i="1"/>
  <c r="F846" i="1"/>
  <c r="E846" i="1"/>
  <c r="F845" i="1"/>
  <c r="E845" i="1"/>
  <c r="F844" i="1"/>
  <c r="E844" i="1"/>
  <c r="F843" i="1"/>
  <c r="E843" i="1"/>
  <c r="F842" i="1"/>
  <c r="E842" i="1"/>
  <c r="F841" i="1"/>
  <c r="E841" i="1"/>
  <c r="F840" i="1"/>
  <c r="E840" i="1"/>
  <c r="F839" i="1"/>
  <c r="E839" i="1"/>
  <c r="F838" i="1"/>
  <c r="E838" i="1"/>
  <c r="F837" i="1"/>
  <c r="E837" i="1"/>
  <c r="F836" i="1"/>
  <c r="E836" i="1"/>
  <c r="F835" i="1"/>
  <c r="E835" i="1"/>
  <c r="F834" i="1"/>
  <c r="E834" i="1"/>
  <c r="F833" i="1"/>
  <c r="E833" i="1"/>
  <c r="F832" i="1"/>
  <c r="E832" i="1"/>
  <c r="F831" i="1"/>
  <c r="E831" i="1"/>
  <c r="F830" i="1"/>
  <c r="E830" i="1"/>
  <c r="F829" i="1"/>
  <c r="E829" i="1"/>
  <c r="F828" i="1"/>
  <c r="E828" i="1"/>
  <c r="F827" i="1"/>
  <c r="E827" i="1"/>
  <c r="F826" i="1"/>
  <c r="E826" i="1"/>
  <c r="F825" i="1"/>
  <c r="E825" i="1"/>
  <c r="F824" i="1"/>
  <c r="E824" i="1"/>
  <c r="F823" i="1"/>
  <c r="E823" i="1"/>
  <c r="F822" i="1"/>
  <c r="E822" i="1"/>
  <c r="F821" i="1"/>
  <c r="E821" i="1"/>
  <c r="F820" i="1"/>
  <c r="E820" i="1"/>
  <c r="F819" i="1"/>
  <c r="E819" i="1"/>
  <c r="F818" i="1"/>
  <c r="E818" i="1"/>
  <c r="F817" i="1"/>
  <c r="E817" i="1"/>
  <c r="F816" i="1"/>
  <c r="E816" i="1"/>
  <c r="F815" i="1"/>
  <c r="E815" i="1"/>
  <c r="F814" i="1"/>
  <c r="E814" i="1"/>
  <c r="F813" i="1"/>
  <c r="E813" i="1"/>
  <c r="F812" i="1"/>
  <c r="E812" i="1"/>
  <c r="F811" i="1"/>
  <c r="E811" i="1"/>
  <c r="F810" i="1"/>
  <c r="E810" i="1"/>
  <c r="F809" i="1"/>
  <c r="E809" i="1"/>
  <c r="F808" i="1"/>
  <c r="E808" i="1"/>
  <c r="F807" i="1"/>
  <c r="E807" i="1"/>
  <c r="F806" i="1"/>
  <c r="E806" i="1"/>
  <c r="F805" i="1"/>
  <c r="E805" i="1"/>
  <c r="F804" i="1"/>
  <c r="E804" i="1"/>
  <c r="F803" i="1"/>
  <c r="E803" i="1"/>
  <c r="F802" i="1"/>
  <c r="E802" i="1"/>
  <c r="F801" i="1"/>
  <c r="E801" i="1"/>
  <c r="F800" i="1"/>
  <c r="E800" i="1"/>
  <c r="F799" i="1"/>
  <c r="E799" i="1"/>
  <c r="F798" i="1"/>
  <c r="E798" i="1"/>
  <c r="F797" i="1"/>
  <c r="E797" i="1"/>
  <c r="F796" i="1"/>
  <c r="E796" i="1"/>
  <c r="F795" i="1"/>
  <c r="E795" i="1"/>
  <c r="F794" i="1"/>
  <c r="E794" i="1"/>
  <c r="F793" i="1"/>
  <c r="E793" i="1"/>
  <c r="F792" i="1"/>
  <c r="E792" i="1"/>
  <c r="F791" i="1"/>
  <c r="E791" i="1"/>
  <c r="F790" i="1"/>
  <c r="E790" i="1"/>
  <c r="F789" i="1"/>
  <c r="E789" i="1"/>
  <c r="F788" i="1"/>
  <c r="E788" i="1"/>
  <c r="F787" i="1"/>
  <c r="E787" i="1"/>
  <c r="F786" i="1"/>
  <c r="E786" i="1"/>
  <c r="F785" i="1"/>
  <c r="E785" i="1"/>
  <c r="F784" i="1"/>
  <c r="E784" i="1"/>
  <c r="F783" i="1"/>
  <c r="E783" i="1"/>
  <c r="F782" i="1"/>
  <c r="E782" i="1"/>
  <c r="F781" i="1"/>
  <c r="E781" i="1"/>
  <c r="F780" i="1"/>
  <c r="E780" i="1"/>
  <c r="F779" i="1"/>
  <c r="E779" i="1"/>
  <c r="F778" i="1"/>
  <c r="E778" i="1"/>
  <c r="F777" i="1"/>
  <c r="E777" i="1"/>
  <c r="F776" i="1"/>
  <c r="E776" i="1"/>
  <c r="F775" i="1"/>
  <c r="E775" i="1"/>
  <c r="F774" i="1"/>
  <c r="E774" i="1"/>
  <c r="F773" i="1"/>
  <c r="E773" i="1"/>
  <c r="F772" i="1"/>
  <c r="E772" i="1"/>
  <c r="F771" i="1"/>
  <c r="E771" i="1"/>
  <c r="F770" i="1"/>
  <c r="E770" i="1"/>
  <c r="F769" i="1"/>
  <c r="E769" i="1"/>
  <c r="F768" i="1"/>
  <c r="E768" i="1"/>
  <c r="F767" i="1"/>
  <c r="E767" i="1"/>
  <c r="F766" i="1"/>
  <c r="E766" i="1"/>
  <c r="F765" i="1"/>
  <c r="E765" i="1"/>
  <c r="F764" i="1"/>
  <c r="E764" i="1"/>
  <c r="F763" i="1"/>
  <c r="E763" i="1"/>
  <c r="F762" i="1"/>
  <c r="E762" i="1"/>
  <c r="F761" i="1"/>
  <c r="E761" i="1"/>
  <c r="F760" i="1"/>
  <c r="E760" i="1"/>
  <c r="F759" i="1"/>
  <c r="E759" i="1"/>
  <c r="F758" i="1"/>
  <c r="E758" i="1"/>
  <c r="F757" i="1"/>
  <c r="E757" i="1"/>
  <c r="F756" i="1"/>
  <c r="E756" i="1"/>
  <c r="F755" i="1"/>
  <c r="E755" i="1"/>
  <c r="F754" i="1"/>
  <c r="E754" i="1"/>
  <c r="F753" i="1"/>
  <c r="E753" i="1"/>
  <c r="F752" i="1"/>
  <c r="E752" i="1"/>
  <c r="F751" i="1"/>
  <c r="E751" i="1"/>
  <c r="F750" i="1"/>
  <c r="E750" i="1"/>
  <c r="F749" i="1"/>
  <c r="E749" i="1"/>
  <c r="F748" i="1"/>
  <c r="E748" i="1"/>
  <c r="F747" i="1"/>
  <c r="E747" i="1"/>
  <c r="F746" i="1"/>
  <c r="E746" i="1"/>
  <c r="F745" i="1"/>
  <c r="E745" i="1"/>
  <c r="F744" i="1"/>
  <c r="E744" i="1"/>
  <c r="F743" i="1"/>
  <c r="E743" i="1"/>
  <c r="F742" i="1"/>
  <c r="E742" i="1"/>
  <c r="F741" i="1"/>
  <c r="E741" i="1"/>
  <c r="F740" i="1"/>
  <c r="E740" i="1"/>
  <c r="F739" i="1"/>
  <c r="E739" i="1"/>
  <c r="F738" i="1"/>
  <c r="E738" i="1"/>
  <c r="F737" i="1"/>
  <c r="E737" i="1"/>
  <c r="F736" i="1"/>
  <c r="E736" i="1"/>
  <c r="F735" i="1"/>
  <c r="E735" i="1"/>
  <c r="F734" i="1"/>
  <c r="E734" i="1"/>
  <c r="F733" i="1"/>
  <c r="E733" i="1"/>
  <c r="F732" i="1"/>
  <c r="E732" i="1"/>
  <c r="F731" i="1"/>
  <c r="E731" i="1"/>
  <c r="F730" i="1"/>
  <c r="E730" i="1"/>
  <c r="F729" i="1"/>
  <c r="E729" i="1"/>
  <c r="F728" i="1"/>
  <c r="E728" i="1"/>
  <c r="F727" i="1"/>
  <c r="E727" i="1"/>
  <c r="F726" i="1"/>
  <c r="E726" i="1"/>
  <c r="F725" i="1"/>
  <c r="E725" i="1"/>
  <c r="F724" i="1"/>
  <c r="E724" i="1"/>
  <c r="F723" i="1"/>
  <c r="E723" i="1"/>
  <c r="F722" i="1"/>
  <c r="E722" i="1"/>
  <c r="F721" i="1"/>
  <c r="E721" i="1"/>
  <c r="F720" i="1"/>
  <c r="E720" i="1"/>
  <c r="F719" i="1"/>
  <c r="E719" i="1"/>
  <c r="F718" i="1"/>
  <c r="E718" i="1"/>
  <c r="F717" i="1"/>
  <c r="E717" i="1"/>
  <c r="F716" i="1"/>
  <c r="E716" i="1"/>
  <c r="F715" i="1"/>
  <c r="E715" i="1"/>
  <c r="F714" i="1"/>
  <c r="E714" i="1"/>
  <c r="F713" i="1"/>
  <c r="E713" i="1"/>
  <c r="F712" i="1"/>
  <c r="E712" i="1"/>
  <c r="F711" i="1"/>
  <c r="E711" i="1"/>
  <c r="F710" i="1"/>
  <c r="E710" i="1"/>
  <c r="F709" i="1"/>
  <c r="E709" i="1"/>
  <c r="F708" i="1"/>
  <c r="E708" i="1"/>
  <c r="F707" i="1"/>
  <c r="E707" i="1"/>
  <c r="F706" i="1"/>
  <c r="E706" i="1"/>
  <c r="F705" i="1"/>
  <c r="E705" i="1"/>
  <c r="F704" i="1"/>
  <c r="E704" i="1"/>
  <c r="F703" i="1"/>
  <c r="E703" i="1"/>
  <c r="F702" i="1"/>
  <c r="E702" i="1"/>
  <c r="F701" i="1"/>
  <c r="E701" i="1"/>
  <c r="F700" i="1"/>
  <c r="E700" i="1"/>
  <c r="F699" i="1"/>
  <c r="E699" i="1"/>
  <c r="F698" i="1"/>
  <c r="E698" i="1"/>
  <c r="F697" i="1"/>
  <c r="E697" i="1"/>
  <c r="F696" i="1"/>
  <c r="E696" i="1"/>
  <c r="F695" i="1"/>
  <c r="E695" i="1"/>
  <c r="F694" i="1"/>
  <c r="E694" i="1"/>
  <c r="F693" i="1"/>
  <c r="E693" i="1"/>
  <c r="F692" i="1"/>
  <c r="E692" i="1"/>
  <c r="F691" i="1"/>
  <c r="E691" i="1"/>
  <c r="F690" i="1"/>
  <c r="E690" i="1"/>
  <c r="F689" i="1"/>
  <c r="E689" i="1"/>
  <c r="F688" i="1"/>
  <c r="E688" i="1"/>
  <c r="F687" i="1"/>
  <c r="E687" i="1"/>
  <c r="F686" i="1"/>
  <c r="E686" i="1"/>
  <c r="F685" i="1"/>
  <c r="E685" i="1"/>
  <c r="F684" i="1"/>
  <c r="E684" i="1"/>
  <c r="F683" i="1"/>
  <c r="E683" i="1"/>
  <c r="F682" i="1"/>
  <c r="E682" i="1"/>
  <c r="F681" i="1"/>
  <c r="E681" i="1"/>
  <c r="F680" i="1"/>
  <c r="E680" i="1"/>
  <c r="F679" i="1"/>
  <c r="E679" i="1"/>
  <c r="F678" i="1"/>
  <c r="E678" i="1"/>
  <c r="F677" i="1"/>
  <c r="E677" i="1"/>
  <c r="F676" i="1"/>
  <c r="E676" i="1"/>
  <c r="F675" i="1"/>
  <c r="E675" i="1"/>
  <c r="F674" i="1"/>
  <c r="E674" i="1"/>
  <c r="F673" i="1"/>
  <c r="E673" i="1"/>
  <c r="F672" i="1"/>
  <c r="E672" i="1"/>
  <c r="F671" i="1"/>
  <c r="E671" i="1"/>
  <c r="F670" i="1"/>
  <c r="E670" i="1"/>
  <c r="F669" i="1"/>
  <c r="E669" i="1"/>
  <c r="F668" i="1"/>
  <c r="E668" i="1"/>
  <c r="F667" i="1"/>
  <c r="E667" i="1"/>
  <c r="F666" i="1"/>
  <c r="E666" i="1"/>
  <c r="F665" i="1"/>
  <c r="E665" i="1"/>
  <c r="F664" i="1"/>
  <c r="E664" i="1"/>
  <c r="F663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F652" i="1"/>
  <c r="E652" i="1"/>
  <c r="F651" i="1"/>
  <c r="E651" i="1"/>
  <c r="F650" i="1"/>
  <c r="E650" i="1"/>
  <c r="F649" i="1"/>
  <c r="E649" i="1"/>
  <c r="F648" i="1"/>
  <c r="E648" i="1"/>
  <c r="F647" i="1"/>
  <c r="E647" i="1"/>
  <c r="F646" i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F631" i="1"/>
  <c r="E631" i="1"/>
  <c r="F630" i="1"/>
  <c r="E630" i="1"/>
  <c r="F629" i="1"/>
  <c r="E629" i="1"/>
  <c r="F628" i="1"/>
  <c r="E628" i="1"/>
  <c r="F627" i="1"/>
  <c r="E627" i="1"/>
  <c r="F626" i="1"/>
  <c r="E626" i="1"/>
  <c r="F625" i="1"/>
  <c r="E625" i="1"/>
  <c r="F624" i="1"/>
  <c r="E624" i="1"/>
  <c r="F623" i="1"/>
  <c r="E623" i="1"/>
  <c r="F622" i="1"/>
  <c r="E622" i="1"/>
  <c r="F621" i="1"/>
  <c r="E621" i="1"/>
  <c r="F620" i="1"/>
  <c r="E620" i="1"/>
  <c r="F619" i="1"/>
  <c r="E619" i="1"/>
  <c r="F618" i="1"/>
  <c r="E618" i="1"/>
  <c r="F617" i="1"/>
  <c r="E617" i="1"/>
  <c r="F616" i="1"/>
  <c r="E616" i="1"/>
  <c r="F615" i="1"/>
  <c r="E615" i="1"/>
  <c r="F614" i="1"/>
  <c r="E614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F605" i="1"/>
  <c r="E605" i="1"/>
  <c r="F604" i="1"/>
  <c r="E604" i="1"/>
  <c r="F603" i="1"/>
  <c r="E603" i="1"/>
  <c r="F602" i="1"/>
  <c r="E602" i="1"/>
  <c r="F601" i="1"/>
  <c r="E601" i="1"/>
  <c r="F600" i="1"/>
  <c r="E600" i="1"/>
  <c r="F599" i="1"/>
  <c r="E599" i="1"/>
  <c r="F598" i="1"/>
  <c r="E598" i="1"/>
  <c r="F597" i="1"/>
  <c r="E597" i="1"/>
  <c r="F596" i="1"/>
  <c r="E596" i="1"/>
  <c r="F595" i="1"/>
  <c r="E595" i="1"/>
  <c r="F594" i="1"/>
  <c r="E594" i="1"/>
  <c r="F593" i="1"/>
  <c r="E593" i="1"/>
  <c r="F592" i="1"/>
  <c r="E592" i="1"/>
  <c r="F591" i="1"/>
  <c r="E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F579" i="1"/>
  <c r="E579" i="1"/>
  <c r="F578" i="1"/>
  <c r="E578" i="1"/>
  <c r="F577" i="1"/>
  <c r="E577" i="1"/>
  <c r="F576" i="1"/>
  <c r="E576" i="1"/>
  <c r="F575" i="1"/>
  <c r="E575" i="1"/>
  <c r="F574" i="1"/>
  <c r="E574" i="1"/>
  <c r="F573" i="1"/>
  <c r="E573" i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62" i="1"/>
  <c r="E562" i="1"/>
  <c r="F561" i="1"/>
  <c r="E561" i="1"/>
  <c r="F560" i="1"/>
  <c r="E560" i="1"/>
  <c r="F559" i="1"/>
  <c r="E559" i="1"/>
  <c r="F558" i="1"/>
  <c r="E558" i="1"/>
  <c r="F557" i="1"/>
  <c r="E557" i="1"/>
  <c r="F556" i="1"/>
  <c r="E556" i="1"/>
  <c r="F555" i="1"/>
  <c r="E555" i="1"/>
  <c r="F554" i="1"/>
  <c r="E554" i="1"/>
  <c r="F553" i="1"/>
  <c r="E553" i="1"/>
  <c r="F552" i="1"/>
  <c r="E552" i="1"/>
  <c r="F551" i="1"/>
  <c r="E551" i="1"/>
  <c r="F550" i="1"/>
  <c r="E550" i="1"/>
  <c r="F549" i="1"/>
  <c r="E549" i="1"/>
  <c r="F548" i="1"/>
  <c r="E548" i="1"/>
  <c r="F547" i="1"/>
  <c r="E547" i="1"/>
  <c r="F546" i="1"/>
  <c r="E546" i="1"/>
  <c r="F545" i="1"/>
  <c r="E545" i="1"/>
  <c r="F544" i="1"/>
  <c r="E544" i="1"/>
  <c r="F543" i="1"/>
  <c r="E543" i="1"/>
  <c r="F542" i="1"/>
  <c r="E542" i="1"/>
  <c r="F541" i="1"/>
  <c r="E541" i="1"/>
  <c r="F540" i="1"/>
  <c r="E540" i="1"/>
  <c r="F539" i="1"/>
  <c r="E539" i="1"/>
  <c r="F538" i="1"/>
  <c r="E538" i="1"/>
  <c r="F537" i="1"/>
  <c r="E537" i="1"/>
  <c r="F536" i="1"/>
  <c r="E536" i="1"/>
  <c r="F535" i="1"/>
  <c r="E535" i="1"/>
  <c r="F534" i="1"/>
  <c r="E534" i="1"/>
  <c r="F533" i="1"/>
  <c r="E533" i="1"/>
  <c r="F532" i="1"/>
  <c r="E532" i="1"/>
  <c r="F531" i="1"/>
  <c r="E531" i="1"/>
  <c r="F530" i="1"/>
  <c r="E530" i="1"/>
  <c r="F529" i="1"/>
  <c r="E529" i="1"/>
  <c r="F528" i="1"/>
  <c r="E528" i="1"/>
  <c r="F527" i="1"/>
  <c r="E527" i="1"/>
  <c r="F526" i="1"/>
  <c r="E526" i="1"/>
  <c r="F525" i="1"/>
  <c r="E525" i="1"/>
  <c r="F524" i="1"/>
  <c r="E524" i="1"/>
  <c r="F523" i="1"/>
  <c r="E523" i="1"/>
  <c r="F522" i="1"/>
  <c r="E522" i="1"/>
  <c r="F521" i="1"/>
  <c r="E521" i="1"/>
  <c r="F520" i="1"/>
  <c r="E520" i="1"/>
  <c r="F519" i="1"/>
  <c r="E519" i="1"/>
  <c r="F518" i="1"/>
  <c r="E518" i="1"/>
  <c r="F517" i="1"/>
  <c r="E517" i="1"/>
  <c r="F516" i="1"/>
  <c r="E516" i="1"/>
  <c r="F515" i="1"/>
  <c r="E515" i="1"/>
  <c r="F514" i="1"/>
  <c r="E514" i="1"/>
  <c r="F513" i="1"/>
  <c r="E513" i="1"/>
  <c r="F512" i="1"/>
  <c r="E512" i="1"/>
  <c r="F511" i="1"/>
  <c r="E511" i="1"/>
  <c r="F510" i="1"/>
  <c r="E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F501" i="1"/>
  <c r="E501" i="1"/>
  <c r="F500" i="1"/>
  <c r="E500" i="1"/>
  <c r="F499" i="1"/>
  <c r="E499" i="1"/>
  <c r="F498" i="1"/>
  <c r="E498" i="1"/>
  <c r="F497" i="1"/>
  <c r="E497" i="1"/>
  <c r="F496" i="1"/>
  <c r="E496" i="1"/>
  <c r="F495" i="1"/>
  <c r="E495" i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F483" i="1"/>
  <c r="E483" i="1"/>
  <c r="F482" i="1"/>
  <c r="E482" i="1"/>
  <c r="F481" i="1"/>
  <c r="E481" i="1"/>
  <c r="F480" i="1"/>
  <c r="E480" i="1"/>
  <c r="F479" i="1"/>
  <c r="E479" i="1"/>
  <c r="F478" i="1"/>
  <c r="E478" i="1"/>
  <c r="F477" i="1"/>
  <c r="E477" i="1"/>
  <c r="F476" i="1"/>
  <c r="E476" i="1"/>
  <c r="F475" i="1"/>
  <c r="E475" i="1"/>
  <c r="F474" i="1"/>
  <c r="E474" i="1"/>
  <c r="F473" i="1"/>
  <c r="E473" i="1"/>
  <c r="F472" i="1"/>
  <c r="E472" i="1"/>
  <c r="F471" i="1"/>
  <c r="E471" i="1"/>
  <c r="F470" i="1"/>
  <c r="E470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F449" i="1"/>
  <c r="E449" i="1"/>
  <c r="F448" i="1"/>
  <c r="E448" i="1"/>
  <c r="F447" i="1"/>
  <c r="E447" i="1"/>
  <c r="F446" i="1"/>
  <c r="E446" i="1"/>
  <c r="F445" i="1"/>
  <c r="E445" i="1"/>
  <c r="F444" i="1"/>
  <c r="E444" i="1"/>
  <c r="F443" i="1"/>
  <c r="E443" i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6" i="1"/>
  <c r="F435" i="1"/>
  <c r="E435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F423" i="1"/>
  <c r="E423" i="1"/>
  <c r="F422" i="1"/>
  <c r="E422" i="1"/>
  <c r="F421" i="1"/>
  <c r="E421" i="1"/>
  <c r="F420" i="1"/>
  <c r="E420" i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E409" i="1"/>
  <c r="F408" i="1"/>
  <c r="E408" i="1"/>
  <c r="F407" i="1"/>
  <c r="E407" i="1"/>
  <c r="F406" i="1"/>
  <c r="E406" i="1"/>
  <c r="F405" i="1"/>
  <c r="E405" i="1"/>
  <c r="F404" i="1"/>
  <c r="E404" i="1"/>
  <c r="F403" i="1"/>
  <c r="E403" i="1"/>
  <c r="F402" i="1"/>
  <c r="E402" i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F386" i="1"/>
  <c r="E386" i="1"/>
  <c r="F385" i="1"/>
  <c r="E385" i="1"/>
  <c r="F384" i="1"/>
  <c r="E384" i="1"/>
  <c r="F383" i="1"/>
  <c r="E383" i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F375" i="1"/>
  <c r="E375" i="1"/>
  <c r="F374" i="1"/>
  <c r="E374" i="1"/>
  <c r="F373" i="1"/>
  <c r="E373" i="1"/>
  <c r="F372" i="1"/>
  <c r="E372" i="1"/>
  <c r="F371" i="1"/>
  <c r="E371" i="1"/>
  <c r="F370" i="1"/>
  <c r="E370" i="1"/>
  <c r="F369" i="1"/>
  <c r="E369" i="1"/>
  <c r="F368" i="1"/>
  <c r="E368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2" i="1"/>
  <c r="E322" i="1"/>
  <c r="F321" i="1"/>
  <c r="E321" i="1"/>
  <c r="F320" i="1"/>
  <c r="E320" i="1"/>
  <c r="F319" i="1"/>
  <c r="E319" i="1"/>
  <c r="F318" i="1"/>
  <c r="E318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I1915" i="2"/>
  <c r="I1914" i="2"/>
  <c r="I1913" i="2"/>
  <c r="I1912" i="2"/>
  <c r="I1911" i="2"/>
  <c r="I1910" i="2"/>
  <c r="I1909" i="2"/>
  <c r="I1908" i="2"/>
  <c r="I1907" i="2"/>
  <c r="I1906" i="2"/>
  <c r="I1905" i="2"/>
  <c r="I1904" i="2"/>
  <c r="I1903" i="2"/>
  <c r="I1902" i="2"/>
  <c r="I1901" i="2"/>
  <c r="I1900" i="2"/>
  <c r="I1899" i="2"/>
  <c r="I1898" i="2"/>
  <c r="I1897" i="2"/>
  <c r="I1896" i="2"/>
  <c r="I1895" i="2"/>
  <c r="I1894" i="2"/>
  <c r="I1893" i="2"/>
  <c r="I1892" i="2"/>
  <c r="I1891" i="2"/>
  <c r="I1890" i="2"/>
  <c r="I1889" i="2"/>
  <c r="I1888" i="2"/>
  <c r="I1887" i="2"/>
  <c r="I1886" i="2"/>
  <c r="I1885" i="2"/>
  <c r="I1884" i="2"/>
  <c r="I1883" i="2"/>
  <c r="I1882" i="2"/>
  <c r="I1881" i="2"/>
  <c r="I1880" i="2"/>
  <c r="I1879" i="2"/>
  <c r="I1878" i="2"/>
  <c r="I1877" i="2"/>
  <c r="I1876" i="2"/>
  <c r="I1875" i="2"/>
  <c r="I1874" i="2"/>
  <c r="I1873" i="2"/>
  <c r="I1872" i="2"/>
  <c r="I1871" i="2"/>
  <c r="I1870" i="2"/>
  <c r="I1869" i="2"/>
  <c r="I1868" i="2"/>
  <c r="I1867" i="2"/>
  <c r="I1866" i="2"/>
  <c r="I1865" i="2"/>
  <c r="I1864" i="2"/>
  <c r="I1863" i="2"/>
  <c r="I1862" i="2"/>
  <c r="I1861" i="2"/>
  <c r="I1860" i="2"/>
  <c r="I1859" i="2"/>
  <c r="I1858" i="2"/>
  <c r="I1857" i="2"/>
  <c r="I1856" i="2"/>
  <c r="I1855" i="2"/>
  <c r="I1854" i="2"/>
  <c r="I1853" i="2"/>
  <c r="I1852" i="2"/>
  <c r="I1851" i="2"/>
  <c r="I1850" i="2"/>
  <c r="I1849" i="2"/>
  <c r="I1848" i="2"/>
  <c r="I1847" i="2"/>
  <c r="I1846" i="2"/>
  <c r="I1845" i="2"/>
  <c r="I1844" i="2"/>
  <c r="I1843" i="2"/>
  <c r="I1842" i="2"/>
  <c r="I1841" i="2"/>
  <c r="I1840" i="2"/>
  <c r="I1839" i="2"/>
  <c r="I1838" i="2"/>
  <c r="I1837" i="2"/>
  <c r="I1836" i="2"/>
  <c r="I1835" i="2"/>
  <c r="I1834" i="2"/>
  <c r="I1833" i="2"/>
  <c r="I1832" i="2"/>
  <c r="I1831" i="2"/>
  <c r="I1830" i="2"/>
  <c r="I1829" i="2"/>
  <c r="I1828" i="2"/>
  <c r="I1827" i="2"/>
  <c r="I1826" i="2"/>
  <c r="I1825" i="2"/>
  <c r="I1824" i="2"/>
  <c r="I1823" i="2"/>
  <c r="I1822" i="2"/>
  <c r="I1821" i="2"/>
  <c r="I1820" i="2"/>
  <c r="I1819" i="2"/>
  <c r="I1818" i="2"/>
  <c r="I1817" i="2"/>
  <c r="I1816" i="2"/>
  <c r="I1815" i="2"/>
  <c r="I1814" i="2"/>
  <c r="I1813" i="2"/>
  <c r="I1812" i="2"/>
  <c r="I1811" i="2"/>
  <c r="I1810" i="2"/>
  <c r="I1809" i="2"/>
  <c r="I1808" i="2"/>
  <c r="I1807" i="2"/>
  <c r="I1806" i="2"/>
  <c r="I1805" i="2"/>
  <c r="I1804" i="2"/>
  <c r="I1803" i="2"/>
  <c r="I1802" i="2"/>
  <c r="I1801" i="2"/>
  <c r="I1800" i="2"/>
  <c r="I1799" i="2"/>
  <c r="I1798" i="2"/>
  <c r="I1797" i="2"/>
  <c r="I1796" i="2"/>
  <c r="I1795" i="2"/>
  <c r="I1794" i="2"/>
  <c r="I1793" i="2"/>
  <c r="I1792" i="2"/>
  <c r="I1791" i="2"/>
  <c r="I1790" i="2"/>
  <c r="I1789" i="2"/>
  <c r="I1788" i="2"/>
  <c r="I1787" i="2"/>
  <c r="I1786" i="2"/>
  <c r="I1785" i="2"/>
  <c r="I1784" i="2"/>
  <c r="I1783" i="2"/>
  <c r="I1782" i="2"/>
  <c r="I1781" i="2"/>
  <c r="I1780" i="2"/>
  <c r="I1779" i="2"/>
  <c r="I1778" i="2"/>
  <c r="I1777" i="2"/>
  <c r="I1776" i="2"/>
  <c r="I1775" i="2"/>
  <c r="I1774" i="2"/>
  <c r="I1773" i="2"/>
  <c r="I1772" i="2"/>
  <c r="I1771" i="2"/>
  <c r="I1770" i="2"/>
  <c r="I1769" i="2"/>
  <c r="I1768" i="2"/>
  <c r="I1767" i="2"/>
  <c r="I1766" i="2"/>
  <c r="I1765" i="2"/>
  <c r="I1764" i="2"/>
  <c r="I1763" i="2"/>
  <c r="I1762" i="2"/>
  <c r="I1761" i="2"/>
  <c r="I1760" i="2"/>
  <c r="I1759" i="2"/>
  <c r="I1758" i="2"/>
  <c r="I1757" i="2"/>
  <c r="I1756" i="2"/>
  <c r="I1755" i="2"/>
  <c r="I1754" i="2"/>
  <c r="I1753" i="2"/>
  <c r="I1752" i="2"/>
  <c r="I1751" i="2"/>
  <c r="I1750" i="2"/>
  <c r="I1749" i="2"/>
  <c r="I1748" i="2"/>
  <c r="I1747" i="2"/>
  <c r="I1746" i="2"/>
  <c r="I1745" i="2"/>
  <c r="I1744" i="2"/>
  <c r="I1743" i="2"/>
  <c r="I1742" i="2"/>
  <c r="I1741" i="2"/>
  <c r="I1740" i="2"/>
  <c r="I1739" i="2"/>
  <c r="I1738" i="2"/>
  <c r="I1737" i="2"/>
  <c r="I1736" i="2"/>
  <c r="I1735" i="2"/>
  <c r="I1734" i="2"/>
  <c r="I1733" i="2"/>
  <c r="I1732" i="2"/>
  <c r="I1731" i="2"/>
  <c r="I1730" i="2"/>
  <c r="I1729" i="2"/>
  <c r="I1728" i="2"/>
  <c r="I1727" i="2"/>
  <c r="I1726" i="2"/>
  <c r="I1725" i="2"/>
  <c r="I1724" i="2"/>
  <c r="I1723" i="2"/>
  <c r="I1722" i="2"/>
  <c r="I1721" i="2"/>
  <c r="I1720" i="2"/>
  <c r="I1719" i="2"/>
  <c r="I1718" i="2"/>
  <c r="I1717" i="2"/>
  <c r="I1716" i="2"/>
  <c r="I1715" i="2"/>
  <c r="I1714" i="2"/>
  <c r="I1713" i="2"/>
  <c r="I1712" i="2"/>
  <c r="I1711" i="2"/>
  <c r="I1710" i="2"/>
  <c r="I1709" i="2"/>
  <c r="I1708" i="2"/>
  <c r="I1707" i="2"/>
  <c r="I1706" i="2"/>
  <c r="I1705" i="2"/>
  <c r="I1704" i="2"/>
  <c r="I1703" i="2"/>
  <c r="I1702" i="2"/>
  <c r="I1701" i="2"/>
  <c r="I1700" i="2"/>
  <c r="I1699" i="2"/>
  <c r="I1698" i="2"/>
  <c r="I1697" i="2"/>
  <c r="I1696" i="2"/>
  <c r="I1695" i="2"/>
  <c r="I1694" i="2"/>
  <c r="I1693" i="2"/>
  <c r="I1692" i="2"/>
  <c r="I1691" i="2"/>
  <c r="I1690" i="2"/>
  <c r="I1689" i="2"/>
  <c r="I1688" i="2"/>
  <c r="I1687" i="2"/>
  <c r="I1686" i="2"/>
  <c r="I1685" i="2"/>
  <c r="I1684" i="2"/>
  <c r="I1683" i="2"/>
  <c r="I1682" i="2"/>
  <c r="I1681" i="2"/>
  <c r="I1680" i="2"/>
  <c r="I1679" i="2"/>
  <c r="I1678" i="2"/>
  <c r="I1677" i="2"/>
  <c r="I1676" i="2"/>
  <c r="I1675" i="2"/>
  <c r="I1674" i="2"/>
  <c r="I1673" i="2"/>
  <c r="I1672" i="2"/>
  <c r="I1671" i="2"/>
  <c r="I1670" i="2"/>
  <c r="I1669" i="2"/>
  <c r="I1668" i="2"/>
  <c r="I1667" i="2"/>
  <c r="I1666" i="2"/>
  <c r="I1665" i="2"/>
  <c r="I1664" i="2"/>
  <c r="I1663" i="2"/>
  <c r="I1662" i="2"/>
  <c r="I1661" i="2"/>
  <c r="I1660" i="2"/>
  <c r="I1659" i="2"/>
  <c r="I1658" i="2"/>
  <c r="I1657" i="2"/>
  <c r="I1656" i="2"/>
  <c r="I1655" i="2"/>
  <c r="I1654" i="2"/>
  <c r="I1653" i="2"/>
  <c r="I1652" i="2"/>
  <c r="I1651" i="2"/>
  <c r="I1650" i="2"/>
  <c r="I1649" i="2"/>
  <c r="I1648" i="2"/>
  <c r="I1647" i="2"/>
  <c r="I1646" i="2"/>
  <c r="I1645" i="2"/>
  <c r="I1644" i="2"/>
  <c r="I1643" i="2"/>
  <c r="I1642" i="2"/>
  <c r="I1641" i="2"/>
  <c r="I1640" i="2"/>
  <c r="I1639" i="2"/>
  <c r="I1638" i="2"/>
  <c r="I1637" i="2"/>
  <c r="I1636" i="2"/>
  <c r="I1635" i="2"/>
  <c r="I1634" i="2"/>
  <c r="I1633" i="2"/>
  <c r="I1632" i="2"/>
  <c r="I1631" i="2"/>
  <c r="I1630" i="2"/>
  <c r="I1629" i="2"/>
  <c r="I1628" i="2"/>
  <c r="I1627" i="2"/>
  <c r="I1626" i="2"/>
  <c r="I1625" i="2"/>
  <c r="I1624" i="2"/>
  <c r="I1623" i="2"/>
  <c r="I1622" i="2"/>
  <c r="I1621" i="2"/>
  <c r="I1620" i="2"/>
  <c r="I1619" i="2"/>
  <c r="I1618" i="2"/>
  <c r="I1617" i="2"/>
  <c r="I1616" i="2"/>
  <c r="I1615" i="2"/>
  <c r="I1614" i="2"/>
  <c r="I1613" i="2"/>
  <c r="I1612" i="2"/>
  <c r="I1611" i="2"/>
  <c r="I1610" i="2"/>
  <c r="I1609" i="2"/>
  <c r="I1608" i="2"/>
  <c r="I1607" i="2"/>
  <c r="I1606" i="2"/>
  <c r="I1605" i="2"/>
  <c r="I1604" i="2"/>
  <c r="I1603" i="2"/>
  <c r="I1602" i="2"/>
  <c r="I1601" i="2"/>
  <c r="I1600" i="2"/>
  <c r="I1599" i="2"/>
  <c r="I1598" i="2"/>
  <c r="I1597" i="2"/>
  <c r="I1596" i="2"/>
  <c r="I1595" i="2"/>
  <c r="I1594" i="2"/>
  <c r="I1593" i="2"/>
  <c r="I1592" i="2"/>
  <c r="I1591" i="2"/>
  <c r="I1590" i="2"/>
  <c r="I1589" i="2"/>
  <c r="I1588" i="2"/>
  <c r="I1587" i="2"/>
  <c r="I1586" i="2"/>
  <c r="I1585" i="2"/>
  <c r="I1584" i="2"/>
  <c r="I1583" i="2"/>
  <c r="I1582" i="2"/>
  <c r="I1581" i="2"/>
  <c r="I1580" i="2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I1555" i="2"/>
  <c r="I1554" i="2"/>
  <c r="I1553" i="2"/>
  <c r="I1552" i="2"/>
  <c r="I1551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E2" i="1" s="1"/>
  <c r="E1915" i="2" l="1"/>
  <c r="D1915" i="2"/>
  <c r="B1915" i="2"/>
  <c r="G1915" i="2" s="1"/>
  <c r="E1914" i="2"/>
  <c r="D1914" i="2"/>
  <c r="B1914" i="2"/>
  <c r="E1913" i="2"/>
  <c r="D1913" i="2"/>
  <c r="B1913" i="2"/>
  <c r="G1913" i="2" s="1"/>
  <c r="E1912" i="2"/>
  <c r="D1912" i="2"/>
  <c r="B1912" i="2"/>
  <c r="E1911" i="2"/>
  <c r="D1911" i="2"/>
  <c r="B1911" i="2"/>
  <c r="G1911" i="2" s="1"/>
  <c r="E1910" i="2"/>
  <c r="D1910" i="2"/>
  <c r="B1910" i="2"/>
  <c r="E1909" i="2"/>
  <c r="D1909" i="2"/>
  <c r="B1909" i="2"/>
  <c r="G1909" i="2" s="1"/>
  <c r="E1908" i="2"/>
  <c r="D1908" i="2"/>
  <c r="B1908" i="2"/>
  <c r="E1907" i="2"/>
  <c r="D1907" i="2"/>
  <c r="B1907" i="2"/>
  <c r="G1907" i="2" s="1"/>
  <c r="E1906" i="2"/>
  <c r="D1906" i="2"/>
  <c r="B1906" i="2"/>
  <c r="E1905" i="2"/>
  <c r="D1905" i="2"/>
  <c r="B1905" i="2"/>
  <c r="G1905" i="2" s="1"/>
  <c r="E1904" i="2"/>
  <c r="D1904" i="2"/>
  <c r="B1904" i="2"/>
  <c r="E1903" i="2"/>
  <c r="D1903" i="2"/>
  <c r="B1903" i="2"/>
  <c r="G1903" i="2" s="1"/>
  <c r="E1902" i="2"/>
  <c r="D1902" i="2"/>
  <c r="B1902" i="2"/>
  <c r="E1901" i="2"/>
  <c r="D1901" i="2"/>
  <c r="B1901" i="2"/>
  <c r="G1901" i="2" s="1"/>
  <c r="E1900" i="2"/>
  <c r="D1900" i="2"/>
  <c r="B1900" i="2"/>
  <c r="G1900" i="2" s="1"/>
  <c r="E1899" i="2"/>
  <c r="D1899" i="2"/>
  <c r="B1899" i="2"/>
  <c r="G1899" i="2" s="1"/>
  <c r="E1898" i="2"/>
  <c r="D1898" i="2"/>
  <c r="B1898" i="2"/>
  <c r="E1897" i="2"/>
  <c r="D1897" i="2"/>
  <c r="B1897" i="2"/>
  <c r="G1897" i="2" s="1"/>
  <c r="E1896" i="2"/>
  <c r="D1896" i="2"/>
  <c r="B1896" i="2"/>
  <c r="G1896" i="2" s="1"/>
  <c r="E1895" i="2"/>
  <c r="D1895" i="2"/>
  <c r="B1895" i="2"/>
  <c r="G1895" i="2" s="1"/>
  <c r="E1894" i="2"/>
  <c r="D1894" i="2"/>
  <c r="B1894" i="2"/>
  <c r="E1893" i="2"/>
  <c r="D1893" i="2"/>
  <c r="B1893" i="2"/>
  <c r="G1893" i="2" s="1"/>
  <c r="E1892" i="2"/>
  <c r="D1892" i="2"/>
  <c r="B1892" i="2"/>
  <c r="G1892" i="2" s="1"/>
  <c r="E1891" i="2"/>
  <c r="D1891" i="2"/>
  <c r="B1891" i="2"/>
  <c r="G1891" i="2" s="1"/>
  <c r="E1890" i="2"/>
  <c r="D1890" i="2"/>
  <c r="B1890" i="2"/>
  <c r="E1889" i="2"/>
  <c r="D1889" i="2"/>
  <c r="B1889" i="2"/>
  <c r="G1889" i="2" s="1"/>
  <c r="E1888" i="2"/>
  <c r="D1888" i="2"/>
  <c r="B1888" i="2"/>
  <c r="G1888" i="2" s="1"/>
  <c r="E1887" i="2"/>
  <c r="D1887" i="2"/>
  <c r="B1887" i="2"/>
  <c r="G1887" i="2" s="1"/>
  <c r="E1886" i="2"/>
  <c r="D1886" i="2"/>
  <c r="B1886" i="2"/>
  <c r="E1885" i="2"/>
  <c r="D1885" i="2"/>
  <c r="B1885" i="2"/>
  <c r="G1885" i="2" s="1"/>
  <c r="E1884" i="2"/>
  <c r="D1884" i="2"/>
  <c r="B1884" i="2"/>
  <c r="G1884" i="2" s="1"/>
  <c r="E1883" i="2"/>
  <c r="D1883" i="2"/>
  <c r="B1883" i="2"/>
  <c r="G1883" i="2" s="1"/>
  <c r="E1882" i="2"/>
  <c r="D1882" i="2"/>
  <c r="B1882" i="2"/>
  <c r="E1881" i="2"/>
  <c r="D1881" i="2"/>
  <c r="B1881" i="2"/>
  <c r="G1881" i="2" s="1"/>
  <c r="E1880" i="2"/>
  <c r="D1880" i="2"/>
  <c r="B1880" i="2"/>
  <c r="G1880" i="2" s="1"/>
  <c r="E1879" i="2"/>
  <c r="D1879" i="2"/>
  <c r="B1879" i="2"/>
  <c r="G1879" i="2" s="1"/>
  <c r="E1878" i="2"/>
  <c r="D1878" i="2"/>
  <c r="B1878" i="2"/>
  <c r="E1877" i="2"/>
  <c r="D1877" i="2"/>
  <c r="B1877" i="2"/>
  <c r="E1876" i="2"/>
  <c r="D1876" i="2"/>
  <c r="B1876" i="2"/>
  <c r="G1876" i="2" s="1"/>
  <c r="E1875" i="2"/>
  <c r="D1875" i="2"/>
  <c r="B1875" i="2"/>
  <c r="G1875" i="2" s="1"/>
  <c r="E1874" i="2"/>
  <c r="D1874" i="2"/>
  <c r="B1874" i="2"/>
  <c r="E1873" i="2"/>
  <c r="D1873" i="2"/>
  <c r="B1873" i="2"/>
  <c r="E1872" i="2"/>
  <c r="D1872" i="2"/>
  <c r="B1872" i="2"/>
  <c r="G1872" i="2" s="1"/>
  <c r="E1871" i="2"/>
  <c r="D1871" i="2"/>
  <c r="B1871" i="2"/>
  <c r="G1871" i="2" s="1"/>
  <c r="E1870" i="2"/>
  <c r="D1870" i="2"/>
  <c r="B1870" i="2"/>
  <c r="E1869" i="2"/>
  <c r="D1869" i="2"/>
  <c r="B1869" i="2"/>
  <c r="E1868" i="2"/>
  <c r="D1868" i="2"/>
  <c r="B1868" i="2"/>
  <c r="G1868" i="2" s="1"/>
  <c r="E1867" i="2"/>
  <c r="D1867" i="2"/>
  <c r="B1867" i="2"/>
  <c r="G1867" i="2" s="1"/>
  <c r="E1866" i="2"/>
  <c r="D1866" i="2"/>
  <c r="B1866" i="2"/>
  <c r="E1865" i="2"/>
  <c r="D1865" i="2"/>
  <c r="B1865" i="2"/>
  <c r="E1864" i="2"/>
  <c r="D1864" i="2"/>
  <c r="B1864" i="2"/>
  <c r="G1864" i="2" s="1"/>
  <c r="E1863" i="2"/>
  <c r="D1863" i="2"/>
  <c r="B1863" i="2"/>
  <c r="G1863" i="2" s="1"/>
  <c r="B1862" i="2"/>
  <c r="G1862" i="2" s="1"/>
  <c r="E1861" i="2"/>
  <c r="D1861" i="2"/>
  <c r="B1861" i="2"/>
  <c r="E1860" i="2"/>
  <c r="D1860" i="2"/>
  <c r="G1860" i="2" s="1"/>
  <c r="B1860" i="2"/>
  <c r="E1859" i="2"/>
  <c r="D1859" i="2"/>
  <c r="B1859" i="2"/>
  <c r="E1858" i="2"/>
  <c r="D1858" i="2"/>
  <c r="B1858" i="2"/>
  <c r="E1857" i="2"/>
  <c r="D1857" i="2"/>
  <c r="B1857" i="2"/>
  <c r="E1856" i="2"/>
  <c r="D1856" i="2"/>
  <c r="G1856" i="2" s="1"/>
  <c r="B1856" i="2"/>
  <c r="E1855" i="2"/>
  <c r="D1855" i="2"/>
  <c r="B1855" i="2"/>
  <c r="E1854" i="2"/>
  <c r="D1854" i="2"/>
  <c r="B1854" i="2"/>
  <c r="E1853" i="2"/>
  <c r="D1853" i="2"/>
  <c r="B1853" i="2"/>
  <c r="E1852" i="2"/>
  <c r="D1852" i="2"/>
  <c r="G1852" i="2" s="1"/>
  <c r="B1852" i="2"/>
  <c r="E1851" i="2"/>
  <c r="D1851" i="2"/>
  <c r="B1851" i="2"/>
  <c r="E1850" i="2"/>
  <c r="D1850" i="2"/>
  <c r="B1850" i="2"/>
  <c r="E1849" i="2"/>
  <c r="D1849" i="2"/>
  <c r="B1849" i="2"/>
  <c r="E1848" i="2"/>
  <c r="D1848" i="2"/>
  <c r="G1848" i="2" s="1"/>
  <c r="B1848" i="2"/>
  <c r="E1847" i="2"/>
  <c r="D1847" i="2"/>
  <c r="B1847" i="2"/>
  <c r="E1846" i="2"/>
  <c r="D1846" i="2"/>
  <c r="B1846" i="2"/>
  <c r="E1845" i="2"/>
  <c r="D1845" i="2"/>
  <c r="B1845" i="2"/>
  <c r="E1844" i="2"/>
  <c r="D1844" i="2"/>
  <c r="G1844" i="2" s="1"/>
  <c r="B1844" i="2"/>
  <c r="E1843" i="2"/>
  <c r="D1843" i="2"/>
  <c r="B1843" i="2"/>
  <c r="E1842" i="2"/>
  <c r="D1842" i="2"/>
  <c r="B1842" i="2"/>
  <c r="E1841" i="2"/>
  <c r="D1841" i="2"/>
  <c r="B1841" i="2"/>
  <c r="E1840" i="2"/>
  <c r="D1840" i="2"/>
  <c r="G1840" i="2" s="1"/>
  <c r="B1840" i="2"/>
  <c r="E1839" i="2"/>
  <c r="D1839" i="2"/>
  <c r="B1839" i="2"/>
  <c r="E1838" i="2"/>
  <c r="D1838" i="2"/>
  <c r="B1838" i="2"/>
  <c r="E1837" i="2"/>
  <c r="D1837" i="2"/>
  <c r="B1837" i="2"/>
  <c r="E1836" i="2"/>
  <c r="D1836" i="2"/>
  <c r="G1836" i="2" s="1"/>
  <c r="B1836" i="2"/>
  <c r="E1835" i="2"/>
  <c r="D1835" i="2"/>
  <c r="B1835" i="2"/>
  <c r="E1834" i="2"/>
  <c r="D1834" i="2"/>
  <c r="B1834" i="2"/>
  <c r="E1833" i="2"/>
  <c r="D1833" i="2"/>
  <c r="B1833" i="2"/>
  <c r="E1832" i="2"/>
  <c r="D1832" i="2"/>
  <c r="G1832" i="2" s="1"/>
  <c r="B1832" i="2"/>
  <c r="E1831" i="2"/>
  <c r="D1831" i="2"/>
  <c r="B1831" i="2"/>
  <c r="E1830" i="2"/>
  <c r="D1830" i="2"/>
  <c r="B1830" i="2"/>
  <c r="E1829" i="2"/>
  <c r="D1829" i="2"/>
  <c r="B1829" i="2"/>
  <c r="E1828" i="2"/>
  <c r="D1828" i="2"/>
  <c r="G1828" i="2" s="1"/>
  <c r="B1828" i="2"/>
  <c r="E1827" i="2"/>
  <c r="D1827" i="2"/>
  <c r="B1827" i="2"/>
  <c r="E1826" i="2"/>
  <c r="D1826" i="2"/>
  <c r="B1826" i="2"/>
  <c r="E1825" i="2"/>
  <c r="D1825" i="2"/>
  <c r="B1825" i="2"/>
  <c r="E1824" i="2"/>
  <c r="D1824" i="2"/>
  <c r="G1824" i="2" s="1"/>
  <c r="B1824" i="2"/>
  <c r="E1823" i="2"/>
  <c r="D1823" i="2"/>
  <c r="B1823" i="2"/>
  <c r="E1822" i="2"/>
  <c r="D1822" i="2"/>
  <c r="B1822" i="2"/>
  <c r="E1821" i="2"/>
  <c r="D1821" i="2"/>
  <c r="B1821" i="2"/>
  <c r="E1820" i="2"/>
  <c r="D1820" i="2"/>
  <c r="G1820" i="2" s="1"/>
  <c r="B1820" i="2"/>
  <c r="E1819" i="2"/>
  <c r="D1819" i="2"/>
  <c r="B1819" i="2"/>
  <c r="E1818" i="2"/>
  <c r="D1818" i="2"/>
  <c r="B1818" i="2"/>
  <c r="E1817" i="2"/>
  <c r="D1817" i="2"/>
  <c r="B1817" i="2"/>
  <c r="E1816" i="2"/>
  <c r="D1816" i="2"/>
  <c r="G1816" i="2" s="1"/>
  <c r="B1816" i="2"/>
  <c r="E1815" i="2"/>
  <c r="D1815" i="2"/>
  <c r="B1815" i="2"/>
  <c r="E1814" i="2"/>
  <c r="D1814" i="2"/>
  <c r="B1814" i="2"/>
  <c r="E1813" i="2"/>
  <c r="D1813" i="2"/>
  <c r="B1813" i="2"/>
  <c r="E1812" i="2"/>
  <c r="D1812" i="2"/>
  <c r="G1812" i="2" s="1"/>
  <c r="B1812" i="2"/>
  <c r="E1811" i="2"/>
  <c r="D1811" i="2"/>
  <c r="B1811" i="2"/>
  <c r="E1810" i="2"/>
  <c r="D1810" i="2"/>
  <c r="B1810" i="2"/>
  <c r="E1809" i="2"/>
  <c r="D1809" i="2"/>
  <c r="B1809" i="2"/>
  <c r="E1808" i="2"/>
  <c r="D1808" i="2"/>
  <c r="G1808" i="2" s="1"/>
  <c r="B1808" i="2"/>
  <c r="E1807" i="2"/>
  <c r="D1807" i="2"/>
  <c r="B1807" i="2"/>
  <c r="E1806" i="2"/>
  <c r="D1806" i="2"/>
  <c r="B1806" i="2"/>
  <c r="E1805" i="2"/>
  <c r="D1805" i="2"/>
  <c r="B1805" i="2"/>
  <c r="E1804" i="2"/>
  <c r="D1804" i="2"/>
  <c r="G1804" i="2" s="1"/>
  <c r="B1804" i="2"/>
  <c r="E1803" i="2"/>
  <c r="D1803" i="2"/>
  <c r="B1803" i="2"/>
  <c r="E1802" i="2"/>
  <c r="D1802" i="2"/>
  <c r="B1802" i="2"/>
  <c r="E1801" i="2"/>
  <c r="D1801" i="2"/>
  <c r="B1801" i="2"/>
  <c r="E1800" i="2"/>
  <c r="D1800" i="2"/>
  <c r="G1800" i="2" s="1"/>
  <c r="B1800" i="2"/>
  <c r="E1799" i="2"/>
  <c r="D1799" i="2"/>
  <c r="B1799" i="2"/>
  <c r="E1798" i="2"/>
  <c r="D1798" i="2"/>
  <c r="B1798" i="2"/>
  <c r="E1797" i="2"/>
  <c r="D1797" i="2"/>
  <c r="B1797" i="2"/>
  <c r="E1796" i="2"/>
  <c r="D1796" i="2"/>
  <c r="G1796" i="2" s="1"/>
  <c r="B1796" i="2"/>
  <c r="E1795" i="2"/>
  <c r="D1795" i="2"/>
  <c r="B1795" i="2"/>
  <c r="E1794" i="2"/>
  <c r="D1794" i="2"/>
  <c r="B1794" i="2"/>
  <c r="E1793" i="2"/>
  <c r="D1793" i="2"/>
  <c r="B1793" i="2"/>
  <c r="E1792" i="2"/>
  <c r="D1792" i="2"/>
  <c r="G1792" i="2" s="1"/>
  <c r="B1792" i="2"/>
  <c r="E1791" i="2"/>
  <c r="D1791" i="2"/>
  <c r="B1791" i="2"/>
  <c r="E1790" i="2"/>
  <c r="D1790" i="2"/>
  <c r="B1790" i="2"/>
  <c r="E1789" i="2"/>
  <c r="D1789" i="2"/>
  <c r="B1789" i="2"/>
  <c r="E1788" i="2"/>
  <c r="D1788" i="2"/>
  <c r="G1788" i="2" s="1"/>
  <c r="B1788" i="2"/>
  <c r="E1787" i="2"/>
  <c r="D1787" i="2"/>
  <c r="B1787" i="2"/>
  <c r="E1786" i="2"/>
  <c r="D1786" i="2"/>
  <c r="B1786" i="2"/>
  <c r="E1785" i="2"/>
  <c r="D1785" i="2"/>
  <c r="B1785" i="2"/>
  <c r="E1784" i="2"/>
  <c r="D1784" i="2"/>
  <c r="G1784" i="2" s="1"/>
  <c r="B1784" i="2"/>
  <c r="E1783" i="2"/>
  <c r="D1783" i="2"/>
  <c r="B1783" i="2"/>
  <c r="E1782" i="2"/>
  <c r="D1782" i="2"/>
  <c r="B1782" i="2"/>
  <c r="E1781" i="2"/>
  <c r="D1781" i="2"/>
  <c r="B1781" i="2"/>
  <c r="E1780" i="2"/>
  <c r="D1780" i="2"/>
  <c r="G1780" i="2" s="1"/>
  <c r="B1780" i="2"/>
  <c r="E1779" i="2"/>
  <c r="D1779" i="2"/>
  <c r="B1779" i="2"/>
  <c r="E1778" i="2"/>
  <c r="D1778" i="2"/>
  <c r="B1778" i="2"/>
  <c r="E1777" i="2"/>
  <c r="D1777" i="2"/>
  <c r="B1777" i="2"/>
  <c r="E1776" i="2"/>
  <c r="D1776" i="2"/>
  <c r="G1776" i="2" s="1"/>
  <c r="B1776" i="2"/>
  <c r="E1775" i="2"/>
  <c r="D1775" i="2"/>
  <c r="G1775" i="2" s="1"/>
  <c r="B1775" i="2"/>
  <c r="E1774" i="2"/>
  <c r="D1774" i="2"/>
  <c r="G1774" i="2" s="1"/>
  <c r="B1774" i="2"/>
  <c r="E1773" i="2"/>
  <c r="D1773" i="2"/>
  <c r="G1773" i="2" s="1"/>
  <c r="B1773" i="2"/>
  <c r="E1772" i="2"/>
  <c r="D1772" i="2"/>
  <c r="G1772" i="2" s="1"/>
  <c r="B1772" i="2"/>
  <c r="E1771" i="2"/>
  <c r="D1771" i="2"/>
  <c r="G1771" i="2" s="1"/>
  <c r="B1771" i="2"/>
  <c r="E1770" i="2"/>
  <c r="D1770" i="2"/>
  <c r="G1770" i="2" s="1"/>
  <c r="B1770" i="2"/>
  <c r="E1769" i="2"/>
  <c r="D1769" i="2"/>
  <c r="G1769" i="2" s="1"/>
  <c r="B1769" i="2"/>
  <c r="E1768" i="2"/>
  <c r="D1768" i="2"/>
  <c r="G1768" i="2" s="1"/>
  <c r="B1768" i="2"/>
  <c r="E1767" i="2"/>
  <c r="D1767" i="2"/>
  <c r="G1767" i="2" s="1"/>
  <c r="B1767" i="2"/>
  <c r="E1766" i="2"/>
  <c r="D1766" i="2"/>
  <c r="G1766" i="2" s="1"/>
  <c r="B1766" i="2"/>
  <c r="E1765" i="2"/>
  <c r="D1765" i="2"/>
  <c r="G1765" i="2" s="1"/>
  <c r="B1765" i="2"/>
  <c r="E1764" i="2"/>
  <c r="D1764" i="2"/>
  <c r="G1764" i="2" s="1"/>
  <c r="B1764" i="2"/>
  <c r="E1763" i="2"/>
  <c r="D1763" i="2"/>
  <c r="G1763" i="2" s="1"/>
  <c r="B1763" i="2"/>
  <c r="E1762" i="2"/>
  <c r="D1762" i="2"/>
  <c r="G1762" i="2" s="1"/>
  <c r="B1762" i="2"/>
  <c r="E1761" i="2"/>
  <c r="D1761" i="2"/>
  <c r="G1761" i="2" s="1"/>
  <c r="B1761" i="2"/>
  <c r="E1760" i="2"/>
  <c r="D1760" i="2"/>
  <c r="G1760" i="2" s="1"/>
  <c r="B1760" i="2"/>
  <c r="E1759" i="2"/>
  <c r="D1759" i="2"/>
  <c r="G1759" i="2" s="1"/>
  <c r="B1759" i="2"/>
  <c r="E1758" i="2"/>
  <c r="D1758" i="2"/>
  <c r="G1758" i="2" s="1"/>
  <c r="B1758" i="2"/>
  <c r="E1757" i="2"/>
  <c r="D1757" i="2"/>
  <c r="G1757" i="2" s="1"/>
  <c r="B1757" i="2"/>
  <c r="E1756" i="2"/>
  <c r="D1756" i="2"/>
  <c r="G1756" i="2" s="1"/>
  <c r="B1756" i="2"/>
  <c r="E1755" i="2"/>
  <c r="D1755" i="2"/>
  <c r="G1755" i="2" s="1"/>
  <c r="B1755" i="2"/>
  <c r="E1754" i="2"/>
  <c r="D1754" i="2"/>
  <c r="G1754" i="2" s="1"/>
  <c r="B1754" i="2"/>
  <c r="E1753" i="2"/>
  <c r="D1753" i="2"/>
  <c r="G1753" i="2" s="1"/>
  <c r="B1753" i="2"/>
  <c r="E1752" i="2"/>
  <c r="D1752" i="2"/>
  <c r="G1752" i="2" s="1"/>
  <c r="B1752" i="2"/>
  <c r="E1751" i="2"/>
  <c r="D1751" i="2"/>
  <c r="G1751" i="2" s="1"/>
  <c r="B1751" i="2"/>
  <c r="E1750" i="2"/>
  <c r="D1750" i="2"/>
  <c r="G1750" i="2" s="1"/>
  <c r="B1750" i="2"/>
  <c r="E1749" i="2"/>
  <c r="D1749" i="2"/>
  <c r="G1749" i="2" s="1"/>
  <c r="B1749" i="2"/>
  <c r="E1748" i="2"/>
  <c r="D1748" i="2"/>
  <c r="G1748" i="2" s="1"/>
  <c r="B1748" i="2"/>
  <c r="E1747" i="2"/>
  <c r="D1747" i="2"/>
  <c r="G1747" i="2" s="1"/>
  <c r="B1747" i="2"/>
  <c r="E1746" i="2"/>
  <c r="D1746" i="2"/>
  <c r="G1746" i="2" s="1"/>
  <c r="B1746" i="2"/>
  <c r="E1745" i="2"/>
  <c r="D1745" i="2"/>
  <c r="G1745" i="2" s="1"/>
  <c r="B1745" i="2"/>
  <c r="E1744" i="2"/>
  <c r="D1744" i="2"/>
  <c r="G1744" i="2" s="1"/>
  <c r="B1744" i="2"/>
  <c r="E1743" i="2"/>
  <c r="D1743" i="2"/>
  <c r="G1743" i="2" s="1"/>
  <c r="B1743" i="2"/>
  <c r="E1742" i="2"/>
  <c r="D1742" i="2"/>
  <c r="G1742" i="2" s="1"/>
  <c r="B1742" i="2"/>
  <c r="E1741" i="2"/>
  <c r="D1741" i="2"/>
  <c r="G1741" i="2" s="1"/>
  <c r="B1741" i="2"/>
  <c r="E1740" i="2"/>
  <c r="D1740" i="2"/>
  <c r="G1740" i="2" s="1"/>
  <c r="B1740" i="2"/>
  <c r="E1739" i="2"/>
  <c r="D1739" i="2"/>
  <c r="G1739" i="2" s="1"/>
  <c r="B1739" i="2"/>
  <c r="E1738" i="2"/>
  <c r="D1738" i="2"/>
  <c r="G1738" i="2" s="1"/>
  <c r="B1738" i="2"/>
  <c r="E1737" i="2"/>
  <c r="D1737" i="2"/>
  <c r="G1737" i="2" s="1"/>
  <c r="B1737" i="2"/>
  <c r="E1736" i="2"/>
  <c r="D1736" i="2"/>
  <c r="G1736" i="2" s="1"/>
  <c r="B1736" i="2"/>
  <c r="E1735" i="2"/>
  <c r="D1735" i="2"/>
  <c r="G1735" i="2" s="1"/>
  <c r="B1735" i="2"/>
  <c r="E1734" i="2"/>
  <c r="D1734" i="2"/>
  <c r="B1734" i="2"/>
  <c r="G1734" i="2" s="1"/>
  <c r="E1733" i="2"/>
  <c r="D1733" i="2"/>
  <c r="B1733" i="2"/>
  <c r="E1732" i="2"/>
  <c r="D1732" i="2"/>
  <c r="B1732" i="2"/>
  <c r="E1731" i="2"/>
  <c r="D1731" i="2"/>
  <c r="B1731" i="2"/>
  <c r="G1731" i="2" s="1"/>
  <c r="E1730" i="2"/>
  <c r="D1730" i="2"/>
  <c r="B1730" i="2"/>
  <c r="G1730" i="2" s="1"/>
  <c r="E1729" i="2"/>
  <c r="D1729" i="2"/>
  <c r="B1729" i="2"/>
  <c r="E1728" i="2"/>
  <c r="D1728" i="2"/>
  <c r="B1728" i="2"/>
  <c r="E1727" i="2"/>
  <c r="D1727" i="2"/>
  <c r="B1727" i="2"/>
  <c r="G1727" i="2" s="1"/>
  <c r="E1726" i="2"/>
  <c r="D1726" i="2"/>
  <c r="B1726" i="2"/>
  <c r="G1726" i="2" s="1"/>
  <c r="E1725" i="2"/>
  <c r="D1725" i="2"/>
  <c r="B1725" i="2"/>
  <c r="G1725" i="2" s="1"/>
  <c r="E1724" i="2"/>
  <c r="D1724" i="2"/>
  <c r="B1724" i="2"/>
  <c r="E1723" i="2"/>
  <c r="D1723" i="2"/>
  <c r="B1723" i="2"/>
  <c r="G1723" i="2" s="1"/>
  <c r="E1722" i="2"/>
  <c r="D1722" i="2"/>
  <c r="B1722" i="2"/>
  <c r="G1722" i="2" s="1"/>
  <c r="E1721" i="2"/>
  <c r="D1721" i="2"/>
  <c r="B1721" i="2"/>
  <c r="G1721" i="2" s="1"/>
  <c r="E1720" i="2"/>
  <c r="D1720" i="2"/>
  <c r="B1720" i="2"/>
  <c r="E1719" i="2"/>
  <c r="D1719" i="2"/>
  <c r="B1719" i="2"/>
  <c r="G1719" i="2" s="1"/>
  <c r="E1718" i="2"/>
  <c r="D1718" i="2"/>
  <c r="B1718" i="2"/>
  <c r="G1718" i="2" s="1"/>
  <c r="E1717" i="2"/>
  <c r="D1717" i="2"/>
  <c r="B1717" i="2"/>
  <c r="G1717" i="2" s="1"/>
  <c r="E1716" i="2"/>
  <c r="D1716" i="2"/>
  <c r="B1716" i="2"/>
  <c r="E1715" i="2"/>
  <c r="D1715" i="2"/>
  <c r="B1715" i="2"/>
  <c r="G1715" i="2" s="1"/>
  <c r="E1714" i="2"/>
  <c r="D1714" i="2"/>
  <c r="B1714" i="2"/>
  <c r="G1714" i="2" s="1"/>
  <c r="E1713" i="2"/>
  <c r="D1713" i="2"/>
  <c r="B1713" i="2"/>
  <c r="G1713" i="2" s="1"/>
  <c r="E1712" i="2"/>
  <c r="D1712" i="2"/>
  <c r="G1712" i="2" s="1"/>
  <c r="B1712" i="2"/>
  <c r="E1711" i="2"/>
  <c r="D1711" i="2"/>
  <c r="G1711" i="2" s="1"/>
  <c r="B1711" i="2"/>
  <c r="E1710" i="2"/>
  <c r="D1710" i="2"/>
  <c r="G1710" i="2" s="1"/>
  <c r="B1710" i="2"/>
  <c r="E1709" i="2"/>
  <c r="D1709" i="2"/>
  <c r="G1709" i="2" s="1"/>
  <c r="B1709" i="2"/>
  <c r="E1708" i="2"/>
  <c r="D1708" i="2"/>
  <c r="G1708" i="2" s="1"/>
  <c r="B1708" i="2"/>
  <c r="E1707" i="2"/>
  <c r="D1707" i="2"/>
  <c r="G1707" i="2" s="1"/>
  <c r="B1707" i="2"/>
  <c r="E1706" i="2"/>
  <c r="D1706" i="2"/>
  <c r="G1706" i="2" s="1"/>
  <c r="B1706" i="2"/>
  <c r="E1705" i="2"/>
  <c r="D1705" i="2"/>
  <c r="G1705" i="2" s="1"/>
  <c r="B1705" i="2"/>
  <c r="E1704" i="2"/>
  <c r="D1704" i="2"/>
  <c r="G1704" i="2" s="1"/>
  <c r="B1704" i="2"/>
  <c r="E1703" i="2"/>
  <c r="D1703" i="2"/>
  <c r="G1703" i="2" s="1"/>
  <c r="B1703" i="2"/>
  <c r="E1702" i="2"/>
  <c r="D1702" i="2"/>
  <c r="G1702" i="2" s="1"/>
  <c r="B1702" i="2"/>
  <c r="E1701" i="2"/>
  <c r="D1701" i="2"/>
  <c r="G1701" i="2" s="1"/>
  <c r="B1701" i="2"/>
  <c r="E1700" i="2"/>
  <c r="D1700" i="2"/>
  <c r="G1700" i="2" s="1"/>
  <c r="B1700" i="2"/>
  <c r="E1699" i="2"/>
  <c r="D1699" i="2"/>
  <c r="G1699" i="2" s="1"/>
  <c r="B1699" i="2"/>
  <c r="E1698" i="2"/>
  <c r="D1698" i="2"/>
  <c r="G1698" i="2" s="1"/>
  <c r="B1698" i="2"/>
  <c r="E1697" i="2"/>
  <c r="D1697" i="2"/>
  <c r="G1697" i="2" s="1"/>
  <c r="B1697" i="2"/>
  <c r="E1696" i="2"/>
  <c r="D1696" i="2"/>
  <c r="G1696" i="2" s="1"/>
  <c r="B1696" i="2"/>
  <c r="E1695" i="2"/>
  <c r="D1695" i="2"/>
  <c r="G1695" i="2" s="1"/>
  <c r="B1695" i="2"/>
  <c r="E1694" i="2"/>
  <c r="D1694" i="2"/>
  <c r="G1694" i="2" s="1"/>
  <c r="B1694" i="2"/>
  <c r="E1693" i="2"/>
  <c r="D1693" i="2"/>
  <c r="B1693" i="2"/>
  <c r="G1693" i="2" s="1"/>
  <c r="E1692" i="2"/>
  <c r="D1692" i="2"/>
  <c r="B1692" i="2"/>
  <c r="E1691" i="2"/>
  <c r="D1691" i="2"/>
  <c r="B1691" i="2"/>
  <c r="E1690" i="2"/>
  <c r="D1690" i="2"/>
  <c r="B1690" i="2"/>
  <c r="G1690" i="2" s="1"/>
  <c r="E1689" i="2"/>
  <c r="D1689" i="2"/>
  <c r="B1689" i="2"/>
  <c r="G1689" i="2" s="1"/>
  <c r="E1688" i="2"/>
  <c r="D1688" i="2"/>
  <c r="B1688" i="2"/>
  <c r="E1687" i="2"/>
  <c r="D1687" i="2"/>
  <c r="B1687" i="2"/>
  <c r="E1686" i="2"/>
  <c r="D1686" i="2"/>
  <c r="B1686" i="2"/>
  <c r="G1686" i="2" s="1"/>
  <c r="E1685" i="2"/>
  <c r="D1685" i="2"/>
  <c r="B1685" i="2"/>
  <c r="G1685" i="2" s="1"/>
  <c r="E1684" i="2"/>
  <c r="D1684" i="2"/>
  <c r="B1684" i="2"/>
  <c r="E1683" i="2"/>
  <c r="D1683" i="2"/>
  <c r="B1683" i="2"/>
  <c r="E1682" i="2"/>
  <c r="D1682" i="2"/>
  <c r="B1682" i="2"/>
  <c r="G1682" i="2" s="1"/>
  <c r="E1681" i="2"/>
  <c r="D1681" i="2"/>
  <c r="B1681" i="2"/>
  <c r="G1681" i="2" s="1"/>
  <c r="E1680" i="2"/>
  <c r="D1680" i="2"/>
  <c r="B1680" i="2"/>
  <c r="E1679" i="2"/>
  <c r="D1679" i="2"/>
  <c r="B1679" i="2"/>
  <c r="E1678" i="2"/>
  <c r="D1678" i="2"/>
  <c r="B1678" i="2"/>
  <c r="G1678" i="2" s="1"/>
  <c r="E1677" i="2"/>
  <c r="D1677" i="2"/>
  <c r="B1677" i="2"/>
  <c r="G1677" i="2" s="1"/>
  <c r="E1676" i="2"/>
  <c r="D1676" i="2"/>
  <c r="B1676" i="2"/>
  <c r="E1675" i="2"/>
  <c r="D1675" i="2"/>
  <c r="B1675" i="2"/>
  <c r="E1674" i="2"/>
  <c r="D1674" i="2"/>
  <c r="B1674" i="2"/>
  <c r="G1674" i="2" s="1"/>
  <c r="E1673" i="2"/>
  <c r="D1673" i="2"/>
  <c r="B1673" i="2"/>
  <c r="G1673" i="2" s="1"/>
  <c r="E1672" i="2"/>
  <c r="D1672" i="2"/>
  <c r="B1672" i="2"/>
  <c r="E1671" i="2"/>
  <c r="D1671" i="2"/>
  <c r="B1671" i="2"/>
  <c r="E1670" i="2"/>
  <c r="D1670" i="2"/>
  <c r="B1670" i="2"/>
  <c r="G1670" i="2" s="1"/>
  <c r="E1669" i="2"/>
  <c r="D1669" i="2"/>
  <c r="B1669" i="2"/>
  <c r="G1669" i="2" s="1"/>
  <c r="E1668" i="2"/>
  <c r="D1668" i="2"/>
  <c r="B1668" i="2"/>
  <c r="E1667" i="2"/>
  <c r="D1667" i="2"/>
  <c r="B1667" i="2"/>
  <c r="E1666" i="2"/>
  <c r="D1666" i="2"/>
  <c r="B1666" i="2"/>
  <c r="G1666" i="2" s="1"/>
  <c r="E1665" i="2"/>
  <c r="D1665" i="2"/>
  <c r="B1665" i="2"/>
  <c r="G1665" i="2" s="1"/>
  <c r="E1664" i="2"/>
  <c r="D1664" i="2"/>
  <c r="B1664" i="2"/>
  <c r="E1663" i="2"/>
  <c r="D1663" i="2"/>
  <c r="B1663" i="2"/>
  <c r="E1662" i="2"/>
  <c r="D1662" i="2"/>
  <c r="B1662" i="2"/>
  <c r="G1662" i="2" s="1"/>
  <c r="E1661" i="2"/>
  <c r="D1661" i="2"/>
  <c r="B1661" i="2"/>
  <c r="G1661" i="2" s="1"/>
  <c r="E1660" i="2"/>
  <c r="D1660" i="2"/>
  <c r="B1660" i="2"/>
  <c r="E1659" i="2"/>
  <c r="D1659" i="2"/>
  <c r="B1659" i="2"/>
  <c r="E1658" i="2"/>
  <c r="D1658" i="2"/>
  <c r="B1658" i="2"/>
  <c r="G1658" i="2" s="1"/>
  <c r="E1657" i="2"/>
  <c r="D1657" i="2"/>
  <c r="B1657" i="2"/>
  <c r="G1657" i="2" s="1"/>
  <c r="E1656" i="2"/>
  <c r="D1656" i="2"/>
  <c r="B1656" i="2"/>
  <c r="E1655" i="2"/>
  <c r="D1655" i="2"/>
  <c r="B1655" i="2"/>
  <c r="E1654" i="2"/>
  <c r="D1654" i="2"/>
  <c r="B1654" i="2"/>
  <c r="G1654" i="2" s="1"/>
  <c r="E1653" i="2"/>
  <c r="D1653" i="2"/>
  <c r="B1653" i="2"/>
  <c r="G1653" i="2" s="1"/>
  <c r="E1652" i="2"/>
  <c r="D1652" i="2"/>
  <c r="B1652" i="2"/>
  <c r="E1651" i="2"/>
  <c r="D1651" i="2"/>
  <c r="B1651" i="2"/>
  <c r="E1650" i="2"/>
  <c r="D1650" i="2"/>
  <c r="B1650" i="2"/>
  <c r="G1650" i="2" s="1"/>
  <c r="E1649" i="2"/>
  <c r="D1649" i="2"/>
  <c r="B1649" i="2"/>
  <c r="G1649" i="2" s="1"/>
  <c r="E1648" i="2"/>
  <c r="D1648" i="2"/>
  <c r="B1648" i="2"/>
  <c r="E1647" i="2"/>
  <c r="D1647" i="2"/>
  <c r="B1647" i="2"/>
  <c r="E1646" i="2"/>
  <c r="D1646" i="2"/>
  <c r="B1646" i="2"/>
  <c r="G1646" i="2" s="1"/>
  <c r="E1645" i="2"/>
  <c r="D1645" i="2"/>
  <c r="B1645" i="2"/>
  <c r="G1645" i="2" s="1"/>
  <c r="E1644" i="2"/>
  <c r="D1644" i="2"/>
  <c r="B1644" i="2"/>
  <c r="E1643" i="2"/>
  <c r="D1643" i="2"/>
  <c r="B1643" i="2"/>
  <c r="E1642" i="2"/>
  <c r="D1642" i="2"/>
  <c r="B1642" i="2"/>
  <c r="G1642" i="2" s="1"/>
  <c r="E1641" i="2"/>
  <c r="D1641" i="2"/>
  <c r="B1641" i="2"/>
  <c r="G1641" i="2" s="1"/>
  <c r="E1640" i="2"/>
  <c r="D1640" i="2"/>
  <c r="B1640" i="2"/>
  <c r="E1639" i="2"/>
  <c r="D1639" i="2"/>
  <c r="B1639" i="2"/>
  <c r="E1638" i="2"/>
  <c r="D1638" i="2"/>
  <c r="B1638" i="2"/>
  <c r="G1638" i="2" s="1"/>
  <c r="E1637" i="2"/>
  <c r="D1637" i="2"/>
  <c r="B1637" i="2"/>
  <c r="G1637" i="2" s="1"/>
  <c r="E1636" i="2"/>
  <c r="D1636" i="2"/>
  <c r="B1636" i="2"/>
  <c r="E1635" i="2"/>
  <c r="D1635" i="2"/>
  <c r="B1635" i="2"/>
  <c r="E1634" i="2"/>
  <c r="D1634" i="2"/>
  <c r="B1634" i="2"/>
  <c r="G1634" i="2" s="1"/>
  <c r="E1633" i="2"/>
  <c r="D1633" i="2"/>
  <c r="B1633" i="2"/>
  <c r="G1633" i="2" s="1"/>
  <c r="E1632" i="2"/>
  <c r="D1632" i="2"/>
  <c r="B1632" i="2"/>
  <c r="E1631" i="2"/>
  <c r="D1631" i="2"/>
  <c r="B1631" i="2"/>
  <c r="E1630" i="2"/>
  <c r="D1630" i="2"/>
  <c r="B1630" i="2"/>
  <c r="G1630" i="2" s="1"/>
  <c r="E1629" i="2"/>
  <c r="D1629" i="2"/>
  <c r="B1629" i="2"/>
  <c r="G1629" i="2" s="1"/>
  <c r="E1628" i="2"/>
  <c r="D1628" i="2"/>
  <c r="B1628" i="2"/>
  <c r="E1627" i="2"/>
  <c r="D1627" i="2"/>
  <c r="B1627" i="2"/>
  <c r="E1626" i="2"/>
  <c r="D1626" i="2"/>
  <c r="B1626" i="2"/>
  <c r="G1626" i="2" s="1"/>
  <c r="E1625" i="2"/>
  <c r="D1625" i="2"/>
  <c r="B1625" i="2"/>
  <c r="G1625" i="2" s="1"/>
  <c r="E1624" i="2"/>
  <c r="D1624" i="2"/>
  <c r="B1624" i="2"/>
  <c r="E1623" i="2"/>
  <c r="D1623" i="2"/>
  <c r="B1623" i="2"/>
  <c r="E1622" i="2"/>
  <c r="D1622" i="2"/>
  <c r="B1622" i="2"/>
  <c r="G1622" i="2" s="1"/>
  <c r="E1621" i="2"/>
  <c r="D1621" i="2"/>
  <c r="B1621" i="2"/>
  <c r="G1621" i="2" s="1"/>
  <c r="E1620" i="2"/>
  <c r="D1620" i="2"/>
  <c r="B1620" i="2"/>
  <c r="E1619" i="2"/>
  <c r="D1619" i="2"/>
  <c r="B1619" i="2"/>
  <c r="E1618" i="2"/>
  <c r="D1618" i="2"/>
  <c r="B1618" i="2"/>
  <c r="G1618" i="2" s="1"/>
  <c r="E1617" i="2"/>
  <c r="D1617" i="2"/>
  <c r="B1617" i="2"/>
  <c r="G1617" i="2" s="1"/>
  <c r="E1616" i="2"/>
  <c r="D1616" i="2"/>
  <c r="B1616" i="2"/>
  <c r="E1615" i="2"/>
  <c r="D1615" i="2"/>
  <c r="B1615" i="2"/>
  <c r="E1614" i="2"/>
  <c r="D1614" i="2"/>
  <c r="B1614" i="2"/>
  <c r="G1614" i="2" s="1"/>
  <c r="E1613" i="2"/>
  <c r="D1613" i="2"/>
  <c r="B1613" i="2"/>
  <c r="G1613" i="2" s="1"/>
  <c r="E1612" i="2"/>
  <c r="D1612" i="2"/>
  <c r="B1612" i="2"/>
  <c r="E1611" i="2"/>
  <c r="D1611" i="2"/>
  <c r="B1611" i="2"/>
  <c r="E1610" i="2"/>
  <c r="D1610" i="2"/>
  <c r="B1610" i="2"/>
  <c r="G1610" i="2" s="1"/>
  <c r="E1609" i="2"/>
  <c r="D1609" i="2"/>
  <c r="B1609" i="2"/>
  <c r="G1609" i="2" s="1"/>
  <c r="E1608" i="2"/>
  <c r="D1608" i="2"/>
  <c r="B1608" i="2"/>
  <c r="E1607" i="2"/>
  <c r="D1607" i="2"/>
  <c r="B1607" i="2"/>
  <c r="E1606" i="2"/>
  <c r="D1606" i="2"/>
  <c r="B1606" i="2"/>
  <c r="G1606" i="2" s="1"/>
  <c r="E1605" i="2"/>
  <c r="D1605" i="2"/>
  <c r="B1605" i="2"/>
  <c r="G1605" i="2" s="1"/>
  <c r="E1604" i="2"/>
  <c r="D1604" i="2"/>
  <c r="B1604" i="2"/>
  <c r="E1603" i="2"/>
  <c r="D1603" i="2"/>
  <c r="B1603" i="2"/>
  <c r="E1602" i="2"/>
  <c r="D1602" i="2"/>
  <c r="B1602" i="2"/>
  <c r="G1602" i="2" s="1"/>
  <c r="E1601" i="2"/>
  <c r="D1601" i="2"/>
  <c r="B1601" i="2"/>
  <c r="G1601" i="2" s="1"/>
  <c r="E1600" i="2"/>
  <c r="D1600" i="2"/>
  <c r="B1600" i="2"/>
  <c r="E1599" i="2"/>
  <c r="D1599" i="2"/>
  <c r="B1599" i="2"/>
  <c r="E1598" i="2"/>
  <c r="D1598" i="2"/>
  <c r="B1598" i="2"/>
  <c r="G1598" i="2" s="1"/>
  <c r="E1597" i="2"/>
  <c r="D1597" i="2"/>
  <c r="B1597" i="2"/>
  <c r="G1597" i="2" s="1"/>
  <c r="E1596" i="2"/>
  <c r="D1596" i="2"/>
  <c r="B1596" i="2"/>
  <c r="E1595" i="2"/>
  <c r="D1595" i="2"/>
  <c r="B1595" i="2"/>
  <c r="E1594" i="2"/>
  <c r="D1594" i="2"/>
  <c r="B1594" i="2"/>
  <c r="G1594" i="2" s="1"/>
  <c r="E1593" i="2"/>
  <c r="D1593" i="2"/>
  <c r="B1593" i="2"/>
  <c r="G1593" i="2" s="1"/>
  <c r="E1592" i="2"/>
  <c r="D1592" i="2"/>
  <c r="B1592" i="2"/>
  <c r="E1591" i="2"/>
  <c r="D1591" i="2"/>
  <c r="B1591" i="2"/>
  <c r="E1590" i="2"/>
  <c r="D1590" i="2"/>
  <c r="B1590" i="2"/>
  <c r="G1590" i="2" s="1"/>
  <c r="E1589" i="2"/>
  <c r="D1589" i="2"/>
  <c r="B1589" i="2"/>
  <c r="G1589" i="2" s="1"/>
  <c r="E1588" i="2"/>
  <c r="D1588" i="2"/>
  <c r="B1588" i="2"/>
  <c r="E1587" i="2"/>
  <c r="D1587" i="2"/>
  <c r="B1587" i="2"/>
  <c r="E1586" i="2"/>
  <c r="D1586" i="2"/>
  <c r="B1586" i="2"/>
  <c r="G1586" i="2" s="1"/>
  <c r="E1585" i="2"/>
  <c r="D1585" i="2"/>
  <c r="B1585" i="2"/>
  <c r="G1585" i="2" s="1"/>
  <c r="E1584" i="2"/>
  <c r="D1584" i="2"/>
  <c r="B1584" i="2"/>
  <c r="E1583" i="2"/>
  <c r="D1583" i="2"/>
  <c r="B1583" i="2"/>
  <c r="E1582" i="2"/>
  <c r="D1582" i="2"/>
  <c r="B1582" i="2"/>
  <c r="G1582" i="2" s="1"/>
  <c r="E1581" i="2"/>
  <c r="D1581" i="2"/>
  <c r="B1581" i="2"/>
  <c r="G1581" i="2" s="1"/>
  <c r="E1580" i="2"/>
  <c r="D1580" i="2"/>
  <c r="B1580" i="2"/>
  <c r="E1579" i="2"/>
  <c r="D1579" i="2"/>
  <c r="B1579" i="2"/>
  <c r="E1578" i="2"/>
  <c r="D1578" i="2"/>
  <c r="B1578" i="2"/>
  <c r="G1578" i="2" s="1"/>
  <c r="E1577" i="2"/>
  <c r="D1577" i="2"/>
  <c r="B1577" i="2"/>
  <c r="G1577" i="2" s="1"/>
  <c r="E1576" i="2"/>
  <c r="D1576" i="2"/>
  <c r="B1576" i="2"/>
  <c r="E1575" i="2"/>
  <c r="D1575" i="2"/>
  <c r="B1575" i="2"/>
  <c r="E1574" i="2"/>
  <c r="D1574" i="2"/>
  <c r="B1574" i="2"/>
  <c r="G1574" i="2" s="1"/>
  <c r="E1573" i="2"/>
  <c r="D1573" i="2"/>
  <c r="B1573" i="2"/>
  <c r="G1573" i="2" s="1"/>
  <c r="E1572" i="2"/>
  <c r="D1572" i="2"/>
  <c r="B1572" i="2"/>
  <c r="E1571" i="2"/>
  <c r="D1571" i="2"/>
  <c r="B1571" i="2"/>
  <c r="E1570" i="2"/>
  <c r="D1570" i="2"/>
  <c r="B1570" i="2"/>
  <c r="G1570" i="2" s="1"/>
  <c r="E1569" i="2"/>
  <c r="D1569" i="2"/>
  <c r="B1569" i="2"/>
  <c r="G1569" i="2" s="1"/>
  <c r="E1568" i="2"/>
  <c r="D1568" i="2"/>
  <c r="B1568" i="2"/>
  <c r="E1567" i="2"/>
  <c r="D1567" i="2"/>
  <c r="B1567" i="2"/>
  <c r="E1566" i="2"/>
  <c r="D1566" i="2"/>
  <c r="B1566" i="2"/>
  <c r="G1566" i="2" s="1"/>
  <c r="E1565" i="2"/>
  <c r="D1565" i="2"/>
  <c r="B1565" i="2"/>
  <c r="G1565" i="2" s="1"/>
  <c r="E1564" i="2"/>
  <c r="D1564" i="2"/>
  <c r="B1564" i="2"/>
  <c r="E1563" i="2"/>
  <c r="D1563" i="2"/>
  <c r="B1563" i="2"/>
  <c r="E1562" i="2"/>
  <c r="D1562" i="2"/>
  <c r="B1562" i="2"/>
  <c r="G1562" i="2" s="1"/>
  <c r="E1561" i="2"/>
  <c r="D1561" i="2"/>
  <c r="B1561" i="2"/>
  <c r="G1561" i="2" s="1"/>
  <c r="E1560" i="2"/>
  <c r="D1560" i="2"/>
  <c r="B1560" i="2"/>
  <c r="E1559" i="2"/>
  <c r="D1559" i="2"/>
  <c r="B1559" i="2"/>
  <c r="E1558" i="2"/>
  <c r="D1558" i="2"/>
  <c r="B1558" i="2"/>
  <c r="G1558" i="2" s="1"/>
  <c r="E1557" i="2"/>
  <c r="D1557" i="2"/>
  <c r="B1557" i="2"/>
  <c r="G1557" i="2" s="1"/>
  <c r="E1556" i="2"/>
  <c r="D1556" i="2"/>
  <c r="B1556" i="2"/>
  <c r="E1555" i="2"/>
  <c r="D1555" i="2"/>
  <c r="B1555" i="2"/>
  <c r="E1554" i="2"/>
  <c r="D1554" i="2"/>
  <c r="B1554" i="2"/>
  <c r="G1554" i="2" s="1"/>
  <c r="E1553" i="2"/>
  <c r="D1553" i="2"/>
  <c r="B1553" i="2"/>
  <c r="G1553" i="2" s="1"/>
  <c r="E1552" i="2"/>
  <c r="D1552" i="2"/>
  <c r="B1552" i="2"/>
  <c r="E1551" i="2"/>
  <c r="D1551" i="2"/>
  <c r="B1551" i="2"/>
  <c r="E1550" i="2"/>
  <c r="D1550" i="2"/>
  <c r="B1550" i="2"/>
  <c r="G1550" i="2" s="1"/>
  <c r="E1549" i="2"/>
  <c r="D1549" i="2"/>
  <c r="B1549" i="2"/>
  <c r="G1549" i="2" s="1"/>
  <c r="E1548" i="2"/>
  <c r="D1548" i="2"/>
  <c r="B1548" i="2"/>
  <c r="E1547" i="2"/>
  <c r="D1547" i="2"/>
  <c r="B1547" i="2"/>
  <c r="E1546" i="2"/>
  <c r="D1546" i="2"/>
  <c r="B1546" i="2"/>
  <c r="G1546" i="2" s="1"/>
  <c r="E1545" i="2"/>
  <c r="D1545" i="2"/>
  <c r="B1545" i="2"/>
  <c r="G1545" i="2" s="1"/>
  <c r="E1544" i="2"/>
  <c r="D1544" i="2"/>
  <c r="B1544" i="2"/>
  <c r="G1544" i="2"/>
  <c r="E1543" i="2"/>
  <c r="D1543" i="2"/>
  <c r="B1543" i="2"/>
  <c r="G1543" i="2"/>
  <c r="E1542" i="2"/>
  <c r="D1542" i="2"/>
  <c r="B1542" i="2"/>
  <c r="G1542" i="2"/>
  <c r="E1541" i="2"/>
  <c r="D1541" i="2"/>
  <c r="B1541" i="2"/>
  <c r="G1541" i="2"/>
  <c r="E1540" i="2"/>
  <c r="D1540" i="2"/>
  <c r="B1540" i="2"/>
  <c r="G1540" i="2"/>
  <c r="E1539" i="2"/>
  <c r="D1539" i="2"/>
  <c r="B1539" i="2"/>
  <c r="G1539" i="2"/>
  <c r="E1538" i="2"/>
  <c r="D1538" i="2"/>
  <c r="B1538" i="2"/>
  <c r="G1538" i="2"/>
  <c r="E1537" i="2"/>
  <c r="D1537" i="2"/>
  <c r="B1537" i="2"/>
  <c r="G1537" i="2"/>
  <c r="E1536" i="2"/>
  <c r="D1536" i="2"/>
  <c r="B1536" i="2"/>
  <c r="G1536" i="2"/>
  <c r="E1535" i="2"/>
  <c r="D1535" i="2"/>
  <c r="B1535" i="2"/>
  <c r="G1535" i="2"/>
  <c r="E1534" i="2"/>
  <c r="D1534" i="2"/>
  <c r="B1534" i="2"/>
  <c r="G1534" i="2"/>
  <c r="E1533" i="2"/>
  <c r="D1533" i="2"/>
  <c r="B1533" i="2"/>
  <c r="G1533" i="2"/>
  <c r="E1532" i="2"/>
  <c r="D1532" i="2"/>
  <c r="B1532" i="2"/>
  <c r="G1532" i="2"/>
  <c r="E1531" i="2"/>
  <c r="D1531" i="2"/>
  <c r="B1531" i="2"/>
  <c r="G1531" i="2"/>
  <c r="E1530" i="2"/>
  <c r="D1530" i="2"/>
  <c r="B1530" i="2"/>
  <c r="G1530" i="2"/>
  <c r="E1529" i="2"/>
  <c r="D1529" i="2"/>
  <c r="B1529" i="2"/>
  <c r="G1529" i="2"/>
  <c r="E1528" i="2"/>
  <c r="D1528" i="2"/>
  <c r="B1528" i="2"/>
  <c r="G1528" i="2"/>
  <c r="E1527" i="2"/>
  <c r="D1527" i="2"/>
  <c r="B1527" i="2"/>
  <c r="G1527" i="2"/>
  <c r="E1526" i="2"/>
  <c r="D1526" i="2"/>
  <c r="B1526" i="2"/>
  <c r="G1526" i="2"/>
  <c r="E1525" i="2"/>
  <c r="D1525" i="2"/>
  <c r="B1525" i="2"/>
  <c r="G1525" i="2"/>
  <c r="E1524" i="2"/>
  <c r="D1524" i="2"/>
  <c r="B1524" i="2"/>
  <c r="G1524" i="2"/>
  <c r="E1523" i="2"/>
  <c r="D1523" i="2"/>
  <c r="B1523" i="2"/>
  <c r="G1523" i="2"/>
  <c r="E1522" i="2"/>
  <c r="D1522" i="2"/>
  <c r="B1522" i="2"/>
  <c r="G1522" i="2"/>
  <c r="E1521" i="2"/>
  <c r="D1521" i="2"/>
  <c r="B1521" i="2"/>
  <c r="G1521" i="2"/>
  <c r="E1520" i="2"/>
  <c r="D1520" i="2"/>
  <c r="B1520" i="2"/>
  <c r="G1520" i="2"/>
  <c r="E1519" i="2"/>
  <c r="D1519" i="2"/>
  <c r="B1519" i="2"/>
  <c r="G1519" i="2"/>
  <c r="E1518" i="2"/>
  <c r="D1518" i="2"/>
  <c r="B1518" i="2"/>
  <c r="G1518" i="2"/>
  <c r="E1517" i="2"/>
  <c r="D1517" i="2"/>
  <c r="B1517" i="2"/>
  <c r="G1517" i="2"/>
  <c r="E1516" i="2"/>
  <c r="D1516" i="2"/>
  <c r="B1516" i="2"/>
  <c r="G1516" i="2"/>
  <c r="E1515" i="2"/>
  <c r="D1515" i="2"/>
  <c r="B1515" i="2"/>
  <c r="G1515" i="2"/>
  <c r="E1514" i="2"/>
  <c r="D1514" i="2"/>
  <c r="B1514" i="2"/>
  <c r="G1514" i="2"/>
  <c r="E1513" i="2"/>
  <c r="D1513" i="2"/>
  <c r="B1513" i="2"/>
  <c r="G1513" i="2"/>
  <c r="E1512" i="2"/>
  <c r="D1512" i="2"/>
  <c r="B1512" i="2"/>
  <c r="G1512" i="2"/>
  <c r="E1511" i="2"/>
  <c r="D1511" i="2"/>
  <c r="B1511" i="2"/>
  <c r="G1511" i="2"/>
  <c r="E1510" i="2"/>
  <c r="D1510" i="2"/>
  <c r="B1510" i="2"/>
  <c r="G1510" i="2"/>
  <c r="E1509" i="2"/>
  <c r="D1509" i="2"/>
  <c r="B1509" i="2"/>
  <c r="G1509" i="2"/>
  <c r="E1508" i="2"/>
  <c r="D1508" i="2"/>
  <c r="B1508" i="2"/>
  <c r="G1508" i="2"/>
  <c r="E1507" i="2"/>
  <c r="D1507" i="2"/>
  <c r="B1507" i="2"/>
  <c r="G1507" i="2"/>
  <c r="E1506" i="2"/>
  <c r="D1506" i="2"/>
  <c r="B1506" i="2"/>
  <c r="G1506" i="2"/>
  <c r="E1505" i="2"/>
  <c r="D1505" i="2"/>
  <c r="B1505" i="2"/>
  <c r="G1505" i="2"/>
  <c r="E1504" i="2"/>
  <c r="D1504" i="2"/>
  <c r="B1504" i="2"/>
  <c r="G1504" i="2"/>
  <c r="E1503" i="2"/>
  <c r="D1503" i="2"/>
  <c r="B1503" i="2"/>
  <c r="G1503" i="2"/>
  <c r="E1502" i="2"/>
  <c r="D1502" i="2"/>
  <c r="B1502" i="2"/>
  <c r="G1502" i="2"/>
  <c r="E1501" i="2"/>
  <c r="D1501" i="2"/>
  <c r="B1501" i="2"/>
  <c r="G1501" i="2"/>
  <c r="E1500" i="2"/>
  <c r="D1500" i="2"/>
  <c r="B1500" i="2"/>
  <c r="G1500" i="2"/>
  <c r="E1499" i="2"/>
  <c r="D1499" i="2"/>
  <c r="B1499" i="2"/>
  <c r="G1499" i="2"/>
  <c r="E1498" i="2"/>
  <c r="D1498" i="2"/>
  <c r="B1498" i="2"/>
  <c r="G1498" i="2"/>
  <c r="E1497" i="2"/>
  <c r="D1497" i="2"/>
  <c r="B1497" i="2"/>
  <c r="G1497" i="2"/>
  <c r="E1496" i="2"/>
  <c r="D1496" i="2"/>
  <c r="B1496" i="2"/>
  <c r="G1496" i="2"/>
  <c r="E1495" i="2"/>
  <c r="D1495" i="2"/>
  <c r="B1495" i="2"/>
  <c r="G1495" i="2"/>
  <c r="E1494" i="2"/>
  <c r="D1494" i="2"/>
  <c r="B1494" i="2"/>
  <c r="G1494" i="2"/>
  <c r="E1493" i="2"/>
  <c r="D1493" i="2"/>
  <c r="B1493" i="2"/>
  <c r="G1493" i="2"/>
  <c r="E1492" i="2"/>
  <c r="D1492" i="2"/>
  <c r="B1492" i="2"/>
  <c r="G1492" i="2"/>
  <c r="E1491" i="2"/>
  <c r="D1491" i="2"/>
  <c r="B1491" i="2"/>
  <c r="G1491" i="2"/>
  <c r="E1490" i="2"/>
  <c r="D1490" i="2"/>
  <c r="B1490" i="2"/>
  <c r="G1490" i="2"/>
  <c r="E1489" i="2"/>
  <c r="D1489" i="2"/>
  <c r="B1489" i="2"/>
  <c r="G1489" i="2"/>
  <c r="E1488" i="2"/>
  <c r="D1488" i="2"/>
  <c r="B1488" i="2"/>
  <c r="G1488" i="2"/>
  <c r="E1487" i="2"/>
  <c r="D1487" i="2"/>
  <c r="B1487" i="2"/>
  <c r="G1487" i="2"/>
  <c r="E1486" i="2"/>
  <c r="D1486" i="2"/>
  <c r="B1486" i="2"/>
  <c r="G1486" i="2"/>
  <c r="E1485" i="2"/>
  <c r="D1485" i="2"/>
  <c r="B1485" i="2"/>
  <c r="G1485" i="2"/>
  <c r="E1484" i="2"/>
  <c r="D1484" i="2"/>
  <c r="B1484" i="2"/>
  <c r="G1484" i="2"/>
  <c r="E1483" i="2"/>
  <c r="D1483" i="2"/>
  <c r="B1483" i="2"/>
  <c r="G1483" i="2"/>
  <c r="E1482" i="2"/>
  <c r="D1482" i="2"/>
  <c r="B1482" i="2"/>
  <c r="G1482" i="2"/>
  <c r="E1481" i="2"/>
  <c r="D1481" i="2"/>
  <c r="B1481" i="2"/>
  <c r="G1481" i="2"/>
  <c r="E1480" i="2"/>
  <c r="D1480" i="2"/>
  <c r="B1480" i="2"/>
  <c r="G1480" i="2"/>
  <c r="E1479" i="2"/>
  <c r="D1479" i="2"/>
  <c r="B1479" i="2"/>
  <c r="G1479" i="2"/>
  <c r="E1478" i="2"/>
  <c r="D1478" i="2"/>
  <c r="B1478" i="2"/>
  <c r="G1478" i="2"/>
  <c r="E1477" i="2"/>
  <c r="D1477" i="2"/>
  <c r="B1477" i="2"/>
  <c r="G1477" i="2"/>
  <c r="E1476" i="2"/>
  <c r="D1476" i="2"/>
  <c r="B1476" i="2"/>
  <c r="G1476" i="2"/>
  <c r="E1475" i="2"/>
  <c r="D1475" i="2"/>
  <c r="B1475" i="2"/>
  <c r="G1475" i="2"/>
  <c r="E1474" i="2"/>
  <c r="D1474" i="2"/>
  <c r="B1474" i="2"/>
  <c r="G1474" i="2"/>
  <c r="E1473" i="2"/>
  <c r="D1473" i="2"/>
  <c r="B1473" i="2"/>
  <c r="G1473" i="2"/>
  <c r="E1472" i="2"/>
  <c r="D1472" i="2"/>
  <c r="B1472" i="2"/>
  <c r="G1472" i="2"/>
  <c r="E1471" i="2"/>
  <c r="D1471" i="2"/>
  <c r="B1471" i="2"/>
  <c r="G1471" i="2"/>
  <c r="E1470" i="2"/>
  <c r="D1470" i="2"/>
  <c r="B1470" i="2"/>
  <c r="G1470" i="2"/>
  <c r="E1469" i="2"/>
  <c r="D1469" i="2"/>
  <c r="B1469" i="2"/>
  <c r="G1469" i="2"/>
  <c r="E1468" i="2"/>
  <c r="D1468" i="2"/>
  <c r="B1468" i="2"/>
  <c r="G1468" i="2"/>
  <c r="E1467" i="2"/>
  <c r="D1467" i="2"/>
  <c r="B1467" i="2"/>
  <c r="G1467" i="2"/>
  <c r="E1466" i="2"/>
  <c r="D1466" i="2"/>
  <c r="B1466" i="2"/>
  <c r="G1466" i="2"/>
  <c r="E1465" i="2"/>
  <c r="D1465" i="2"/>
  <c r="B1465" i="2"/>
  <c r="G1465" i="2"/>
  <c r="E1464" i="2"/>
  <c r="D1464" i="2"/>
  <c r="B1464" i="2"/>
  <c r="G1464" i="2"/>
  <c r="E1463" i="2"/>
  <c r="D1463" i="2"/>
  <c r="B1463" i="2"/>
  <c r="G1463" i="2"/>
  <c r="E1462" i="2"/>
  <c r="D1462" i="2"/>
  <c r="B1462" i="2"/>
  <c r="G1462" i="2"/>
  <c r="E1461" i="2"/>
  <c r="D1461" i="2"/>
  <c r="B1461" i="2"/>
  <c r="G1461" i="2"/>
  <c r="E1460" i="2"/>
  <c r="D1460" i="2"/>
  <c r="B1460" i="2"/>
  <c r="G1460" i="2"/>
  <c r="E1459" i="2"/>
  <c r="D1459" i="2"/>
  <c r="B1459" i="2"/>
  <c r="G1459" i="2"/>
  <c r="E1458" i="2"/>
  <c r="D1458" i="2"/>
  <c r="B1458" i="2"/>
  <c r="G1458" i="2"/>
  <c r="E1457" i="2"/>
  <c r="D1457" i="2"/>
  <c r="B1457" i="2"/>
  <c r="G1457" i="2"/>
  <c r="E1456" i="2"/>
  <c r="D1456" i="2"/>
  <c r="B1456" i="2"/>
  <c r="G1456" i="2"/>
  <c r="E1455" i="2"/>
  <c r="D1455" i="2"/>
  <c r="B1455" i="2"/>
  <c r="G1455" i="2"/>
  <c r="E1454" i="2"/>
  <c r="D1454" i="2"/>
  <c r="B1454" i="2"/>
  <c r="G1454" i="2"/>
  <c r="E1453" i="2"/>
  <c r="D1453" i="2"/>
  <c r="B1453" i="2"/>
  <c r="G1453" i="2"/>
  <c r="E1452" i="2"/>
  <c r="D1452" i="2"/>
  <c r="B1452" i="2"/>
  <c r="G1452" i="2"/>
  <c r="E1451" i="2"/>
  <c r="D1451" i="2"/>
  <c r="B1451" i="2"/>
  <c r="G1451" i="2"/>
  <c r="E1450" i="2"/>
  <c r="D1450" i="2"/>
  <c r="B1450" i="2"/>
  <c r="G1450" i="2"/>
  <c r="E1449" i="2"/>
  <c r="D1449" i="2"/>
  <c r="B1449" i="2"/>
  <c r="G1449" i="2"/>
  <c r="E1448" i="2"/>
  <c r="D1448" i="2"/>
  <c r="B1448" i="2"/>
  <c r="G1448" i="2"/>
  <c r="E1447" i="2"/>
  <c r="D1447" i="2"/>
  <c r="B1447" i="2"/>
  <c r="G1447" i="2"/>
  <c r="E1446" i="2"/>
  <c r="D1446" i="2"/>
  <c r="B1446" i="2"/>
  <c r="G1446" i="2"/>
  <c r="E1445" i="2"/>
  <c r="D1445" i="2"/>
  <c r="B1445" i="2"/>
  <c r="G1445" i="2"/>
  <c r="E1444" i="2"/>
  <c r="D1444" i="2"/>
  <c r="B1444" i="2"/>
  <c r="G1444" i="2"/>
  <c r="E1443" i="2"/>
  <c r="D1443" i="2"/>
  <c r="B1443" i="2"/>
  <c r="G1443" i="2"/>
  <c r="E1442" i="2"/>
  <c r="D1442" i="2"/>
  <c r="B1442" i="2"/>
  <c r="G1442" i="2"/>
  <c r="E1441" i="2"/>
  <c r="D1441" i="2"/>
  <c r="B1441" i="2"/>
  <c r="G1441" i="2"/>
  <c r="E1440" i="2"/>
  <c r="D1440" i="2"/>
  <c r="B1440" i="2"/>
  <c r="G1440" i="2"/>
  <c r="E1439" i="2"/>
  <c r="D1439" i="2"/>
  <c r="B1439" i="2"/>
  <c r="G1439" i="2"/>
  <c r="E1438" i="2"/>
  <c r="D1438" i="2"/>
  <c r="B1438" i="2"/>
  <c r="G1438" i="2"/>
  <c r="E1437" i="2"/>
  <c r="D1437" i="2"/>
  <c r="B1437" i="2"/>
  <c r="G1437" i="2"/>
  <c r="E1436" i="2"/>
  <c r="D1436" i="2"/>
  <c r="B1436" i="2"/>
  <c r="G1436" i="2"/>
  <c r="E1435" i="2"/>
  <c r="D1435" i="2"/>
  <c r="B1435" i="2"/>
  <c r="G1435" i="2"/>
  <c r="E1434" i="2"/>
  <c r="D1434" i="2"/>
  <c r="B1434" i="2"/>
  <c r="G1434" i="2"/>
  <c r="E1433" i="2"/>
  <c r="D1433" i="2"/>
  <c r="B1433" i="2"/>
  <c r="G1433" i="2"/>
  <c r="E1432" i="2"/>
  <c r="D1432" i="2"/>
  <c r="B1432" i="2"/>
  <c r="G1432" i="2"/>
  <c r="E1431" i="2"/>
  <c r="D1431" i="2"/>
  <c r="B1431" i="2"/>
  <c r="G1431" i="2"/>
  <c r="E1430" i="2"/>
  <c r="D1430" i="2"/>
  <c r="B1430" i="2"/>
  <c r="G1430" i="2"/>
  <c r="E1429" i="2"/>
  <c r="D1429" i="2"/>
  <c r="B1429" i="2"/>
  <c r="G1429" i="2"/>
  <c r="E1428" i="2"/>
  <c r="D1428" i="2"/>
  <c r="B1428" i="2"/>
  <c r="G1428" i="2"/>
  <c r="E1427" i="2"/>
  <c r="D1427" i="2"/>
  <c r="B1427" i="2"/>
  <c r="G1427" i="2"/>
  <c r="E1426" i="2"/>
  <c r="D1426" i="2"/>
  <c r="B1426" i="2"/>
  <c r="G1426" i="2"/>
  <c r="E1425" i="2"/>
  <c r="D1425" i="2"/>
  <c r="B1425" i="2"/>
  <c r="G1425" i="2"/>
  <c r="E1424" i="2"/>
  <c r="D1424" i="2"/>
  <c r="B1424" i="2"/>
  <c r="G1424" i="2"/>
  <c r="E1423" i="2"/>
  <c r="D1423" i="2"/>
  <c r="B1423" i="2"/>
  <c r="G1423" i="2"/>
  <c r="E1422" i="2"/>
  <c r="D1422" i="2"/>
  <c r="B1422" i="2"/>
  <c r="G1422" i="2"/>
  <c r="E1421" i="2"/>
  <c r="D1421" i="2"/>
  <c r="B1421" i="2"/>
  <c r="G1421" i="2"/>
  <c r="E1420" i="2"/>
  <c r="D1420" i="2"/>
  <c r="B1420" i="2"/>
  <c r="G1420" i="2"/>
  <c r="E1419" i="2"/>
  <c r="D1419" i="2"/>
  <c r="B1419" i="2"/>
  <c r="G1419" i="2"/>
  <c r="E1418" i="2"/>
  <c r="D1418" i="2"/>
  <c r="B1418" i="2"/>
  <c r="G1418" i="2"/>
  <c r="E1417" i="2"/>
  <c r="D1417" i="2"/>
  <c r="B1417" i="2"/>
  <c r="G1417" i="2"/>
  <c r="E1416" i="2"/>
  <c r="D1416" i="2"/>
  <c r="B1416" i="2"/>
  <c r="G1416" i="2"/>
  <c r="E1415" i="2"/>
  <c r="D1415" i="2"/>
  <c r="B1415" i="2"/>
  <c r="G1415" i="2"/>
  <c r="E1414" i="2"/>
  <c r="D1414" i="2"/>
  <c r="B1414" i="2"/>
  <c r="G1414" i="2"/>
  <c r="E1413" i="2"/>
  <c r="D1413" i="2"/>
  <c r="B1413" i="2"/>
  <c r="G1413" i="2"/>
  <c r="E1412" i="2"/>
  <c r="D1412" i="2"/>
  <c r="B1412" i="2"/>
  <c r="G1412" i="2"/>
  <c r="E1411" i="2"/>
  <c r="D1411" i="2"/>
  <c r="B1411" i="2"/>
  <c r="G1411" i="2"/>
  <c r="E1410" i="2"/>
  <c r="D1410" i="2"/>
  <c r="B1410" i="2"/>
  <c r="G1410" i="2"/>
  <c r="E1409" i="2"/>
  <c r="D1409" i="2"/>
  <c r="B1409" i="2"/>
  <c r="G1409" i="2"/>
  <c r="E1408" i="2"/>
  <c r="D1408" i="2"/>
  <c r="B1408" i="2"/>
  <c r="G1408" i="2"/>
  <c r="E1407" i="2"/>
  <c r="D1407" i="2"/>
  <c r="B1407" i="2"/>
  <c r="G1407" i="2"/>
  <c r="E1406" i="2"/>
  <c r="D1406" i="2"/>
  <c r="B1406" i="2"/>
  <c r="G1406" i="2"/>
  <c r="E1405" i="2"/>
  <c r="D1405" i="2"/>
  <c r="B1405" i="2"/>
  <c r="G1405" i="2"/>
  <c r="E1404" i="2"/>
  <c r="D1404" i="2"/>
  <c r="B1404" i="2"/>
  <c r="G1404" i="2"/>
  <c r="E1403" i="2"/>
  <c r="D1403" i="2"/>
  <c r="B1403" i="2"/>
  <c r="G1403" i="2"/>
  <c r="E1402" i="2"/>
  <c r="D1402" i="2"/>
  <c r="B1402" i="2"/>
  <c r="G1402" i="2"/>
  <c r="E1401" i="2"/>
  <c r="D1401" i="2"/>
  <c r="B1401" i="2"/>
  <c r="G1401" i="2"/>
  <c r="E1400" i="2"/>
  <c r="D1400" i="2"/>
  <c r="B1400" i="2"/>
  <c r="G1400" i="2"/>
  <c r="E1399" i="2"/>
  <c r="D1399" i="2"/>
  <c r="B1399" i="2"/>
  <c r="G1399" i="2"/>
  <c r="E1398" i="2"/>
  <c r="D1398" i="2"/>
  <c r="B1398" i="2"/>
  <c r="G1398" i="2"/>
  <c r="E1397" i="2"/>
  <c r="D1397" i="2"/>
  <c r="B1397" i="2"/>
  <c r="G1397" i="2"/>
  <c r="E1396" i="2"/>
  <c r="D1396" i="2"/>
  <c r="B1396" i="2"/>
  <c r="G1396" i="2"/>
  <c r="E1395" i="2"/>
  <c r="D1395" i="2"/>
  <c r="B1395" i="2"/>
  <c r="G1395" i="2"/>
  <c r="E1394" i="2"/>
  <c r="D1394" i="2"/>
  <c r="B1394" i="2"/>
  <c r="G1394" i="2"/>
  <c r="E1393" i="2"/>
  <c r="D1393" i="2"/>
  <c r="B1393" i="2"/>
  <c r="G1393" i="2"/>
  <c r="E1392" i="2"/>
  <c r="D1392" i="2"/>
  <c r="B1392" i="2"/>
  <c r="G1392" i="2"/>
  <c r="E1391" i="2"/>
  <c r="D1391" i="2"/>
  <c r="B1391" i="2"/>
  <c r="G1391" i="2"/>
  <c r="E1390" i="2"/>
  <c r="D1390" i="2"/>
  <c r="B1390" i="2"/>
  <c r="G1390" i="2"/>
  <c r="E1389" i="2"/>
  <c r="D1389" i="2"/>
  <c r="B1389" i="2"/>
  <c r="G1389" i="2"/>
  <c r="E1388" i="2"/>
  <c r="D1388" i="2"/>
  <c r="B1388" i="2"/>
  <c r="G1388" i="2"/>
  <c r="E1387" i="2"/>
  <c r="D1387" i="2"/>
  <c r="B1387" i="2"/>
  <c r="G1387" i="2"/>
  <c r="E1386" i="2"/>
  <c r="D1386" i="2"/>
  <c r="B1386" i="2"/>
  <c r="G1386" i="2"/>
  <c r="E1385" i="2"/>
  <c r="D1385" i="2"/>
  <c r="B1385" i="2"/>
  <c r="G1385" i="2"/>
  <c r="E1384" i="2"/>
  <c r="D1384" i="2"/>
  <c r="B1384" i="2"/>
  <c r="G1384" i="2"/>
  <c r="E1383" i="2"/>
  <c r="D1383" i="2"/>
  <c r="B1383" i="2"/>
  <c r="G1383" i="2"/>
  <c r="E1382" i="2"/>
  <c r="D1382" i="2"/>
  <c r="B1382" i="2"/>
  <c r="G1382" i="2"/>
  <c r="E1381" i="2"/>
  <c r="D1381" i="2"/>
  <c r="B1381" i="2"/>
  <c r="G1381" i="2"/>
  <c r="E1380" i="2"/>
  <c r="D1380" i="2"/>
  <c r="B1380" i="2"/>
  <c r="G1380" i="2"/>
  <c r="E1379" i="2"/>
  <c r="D1379" i="2"/>
  <c r="B1379" i="2"/>
  <c r="G1379" i="2"/>
  <c r="E1378" i="2"/>
  <c r="D1378" i="2"/>
  <c r="B1378" i="2"/>
  <c r="G1378" i="2"/>
  <c r="E1377" i="2"/>
  <c r="D1377" i="2"/>
  <c r="B1377" i="2"/>
  <c r="G1377" i="2"/>
  <c r="E1376" i="2"/>
  <c r="D1376" i="2"/>
  <c r="B1376" i="2"/>
  <c r="G1376" i="2"/>
  <c r="E1375" i="2"/>
  <c r="D1375" i="2"/>
  <c r="B1375" i="2"/>
  <c r="G1375" i="2"/>
  <c r="E1374" i="2"/>
  <c r="D1374" i="2"/>
  <c r="B1374" i="2"/>
  <c r="G1374" i="2"/>
  <c r="E1373" i="2"/>
  <c r="D1373" i="2"/>
  <c r="B1373" i="2"/>
  <c r="G1373" i="2"/>
  <c r="E1372" i="2"/>
  <c r="D1372" i="2"/>
  <c r="B1372" i="2"/>
  <c r="G1372" i="2"/>
  <c r="E1371" i="2"/>
  <c r="D1371" i="2"/>
  <c r="B1371" i="2"/>
  <c r="G1371" i="2"/>
  <c r="E1370" i="2"/>
  <c r="D1370" i="2"/>
  <c r="B1370" i="2"/>
  <c r="G1370" i="2"/>
  <c r="E1369" i="2"/>
  <c r="D1369" i="2"/>
  <c r="B1369" i="2"/>
  <c r="G1369" i="2"/>
  <c r="E1368" i="2"/>
  <c r="D1368" i="2"/>
  <c r="B1368" i="2"/>
  <c r="G1368" i="2"/>
  <c r="E1367" i="2"/>
  <c r="D1367" i="2"/>
  <c r="B1367" i="2"/>
  <c r="G1367" i="2"/>
  <c r="E1366" i="2"/>
  <c r="D1366" i="2"/>
  <c r="B1366" i="2"/>
  <c r="G1366" i="2"/>
  <c r="E1365" i="2"/>
  <c r="D1365" i="2"/>
  <c r="B1365" i="2"/>
  <c r="G1365" i="2"/>
  <c r="E1364" i="2"/>
  <c r="D1364" i="2"/>
  <c r="B1364" i="2"/>
  <c r="G1364" i="2"/>
  <c r="E1363" i="2"/>
  <c r="D1363" i="2"/>
  <c r="B1363" i="2"/>
  <c r="G1363" i="2"/>
  <c r="E1362" i="2"/>
  <c r="D1362" i="2"/>
  <c r="B1362" i="2"/>
  <c r="G1362" i="2"/>
  <c r="E1361" i="2"/>
  <c r="D1361" i="2"/>
  <c r="B1361" i="2"/>
  <c r="G1361" i="2"/>
  <c r="E1360" i="2"/>
  <c r="D1360" i="2"/>
  <c r="B1360" i="2"/>
  <c r="G1360" i="2"/>
  <c r="E1359" i="2"/>
  <c r="D1359" i="2"/>
  <c r="B1359" i="2"/>
  <c r="G1359" i="2"/>
  <c r="E1358" i="2"/>
  <c r="D1358" i="2"/>
  <c r="B1358" i="2"/>
  <c r="G1358" i="2"/>
  <c r="E1357" i="2"/>
  <c r="D1357" i="2"/>
  <c r="B1357" i="2"/>
  <c r="G1357" i="2"/>
  <c r="E1356" i="2"/>
  <c r="D1356" i="2"/>
  <c r="B1356" i="2"/>
  <c r="G1356" i="2"/>
  <c r="E1355" i="2"/>
  <c r="D1355" i="2"/>
  <c r="B1355" i="2"/>
  <c r="G1355" i="2"/>
  <c r="E1354" i="2"/>
  <c r="D1354" i="2"/>
  <c r="B1354" i="2"/>
  <c r="G1354" i="2"/>
  <c r="E1353" i="2"/>
  <c r="D1353" i="2"/>
  <c r="B1353" i="2"/>
  <c r="G1353" i="2"/>
  <c r="E1352" i="2"/>
  <c r="D1352" i="2"/>
  <c r="B1352" i="2"/>
  <c r="G1352" i="2"/>
  <c r="E1351" i="2"/>
  <c r="D1351" i="2"/>
  <c r="B1351" i="2"/>
  <c r="G1351" i="2"/>
  <c r="E1350" i="2"/>
  <c r="D1350" i="2"/>
  <c r="B1350" i="2"/>
  <c r="G1350" i="2"/>
  <c r="E1349" i="2"/>
  <c r="D1349" i="2"/>
  <c r="B1349" i="2"/>
  <c r="G1349" i="2"/>
  <c r="E1348" i="2"/>
  <c r="D1348" i="2"/>
  <c r="B1348" i="2"/>
  <c r="G1348" i="2"/>
  <c r="E1347" i="2"/>
  <c r="D1347" i="2"/>
  <c r="B1347" i="2"/>
  <c r="G1347" i="2"/>
  <c r="E1346" i="2"/>
  <c r="D1346" i="2"/>
  <c r="B1346" i="2"/>
  <c r="G1346" i="2"/>
  <c r="E1345" i="2"/>
  <c r="D1345" i="2"/>
  <c r="B1345" i="2"/>
  <c r="G1345" i="2"/>
  <c r="E1344" i="2"/>
  <c r="D1344" i="2"/>
  <c r="B1344" i="2"/>
  <c r="G1344" i="2"/>
  <c r="E1343" i="2"/>
  <c r="D1343" i="2"/>
  <c r="B1343" i="2"/>
  <c r="G1343" i="2"/>
  <c r="E1342" i="2"/>
  <c r="D1342" i="2"/>
  <c r="B1342" i="2"/>
  <c r="G1342" i="2"/>
  <c r="E1341" i="2"/>
  <c r="D1341" i="2"/>
  <c r="B1341" i="2"/>
  <c r="G1341" i="2"/>
  <c r="E1340" i="2"/>
  <c r="D1340" i="2"/>
  <c r="B1340" i="2"/>
  <c r="G1340" i="2"/>
  <c r="E1339" i="2"/>
  <c r="D1339" i="2"/>
  <c r="B1339" i="2"/>
  <c r="G1339" i="2"/>
  <c r="E1338" i="2"/>
  <c r="D1338" i="2"/>
  <c r="B1338" i="2"/>
  <c r="G1338" i="2"/>
  <c r="E1337" i="2"/>
  <c r="D1337" i="2"/>
  <c r="B1337" i="2"/>
  <c r="G1337" i="2"/>
  <c r="E1336" i="2"/>
  <c r="D1336" i="2"/>
  <c r="B1336" i="2"/>
  <c r="G1336" i="2"/>
  <c r="E1335" i="2"/>
  <c r="D1335" i="2"/>
  <c r="B1335" i="2"/>
  <c r="G1335" i="2"/>
  <c r="E1334" i="2"/>
  <c r="D1334" i="2"/>
  <c r="B1334" i="2"/>
  <c r="G1334" i="2"/>
  <c r="E1333" i="2"/>
  <c r="D1333" i="2"/>
  <c r="B1333" i="2"/>
  <c r="G1333" i="2"/>
  <c r="E1332" i="2"/>
  <c r="D1332" i="2"/>
  <c r="B1332" i="2"/>
  <c r="G1332" i="2"/>
  <c r="E1331" i="2"/>
  <c r="D1331" i="2"/>
  <c r="B1331" i="2"/>
  <c r="G1331" i="2"/>
  <c r="E1330" i="2"/>
  <c r="D1330" i="2"/>
  <c r="B1330" i="2"/>
  <c r="G1330" i="2"/>
  <c r="E1329" i="2"/>
  <c r="D1329" i="2"/>
  <c r="B1329" i="2"/>
  <c r="G1329" i="2"/>
  <c r="E1328" i="2"/>
  <c r="D1328" i="2"/>
  <c r="B1328" i="2"/>
  <c r="G1328" i="2"/>
  <c r="E1327" i="2"/>
  <c r="D1327" i="2"/>
  <c r="B1327" i="2"/>
  <c r="G1327" i="2"/>
  <c r="E1326" i="2"/>
  <c r="D1326" i="2"/>
  <c r="B1326" i="2"/>
  <c r="G1326" i="2"/>
  <c r="E1325" i="2"/>
  <c r="D1325" i="2"/>
  <c r="B1325" i="2"/>
  <c r="G1325" i="2"/>
  <c r="E1324" i="2"/>
  <c r="D1324" i="2"/>
  <c r="B1324" i="2"/>
  <c r="G1324" i="2"/>
  <c r="E1323" i="2"/>
  <c r="D1323" i="2"/>
  <c r="B1323" i="2"/>
  <c r="G1323" i="2"/>
  <c r="E1322" i="2"/>
  <c r="D1322" i="2"/>
  <c r="B1322" i="2"/>
  <c r="G1322" i="2"/>
  <c r="E1321" i="2"/>
  <c r="D1321" i="2"/>
  <c r="B1321" i="2"/>
  <c r="G1321" i="2"/>
  <c r="E1320" i="2"/>
  <c r="D1320" i="2"/>
  <c r="B1320" i="2"/>
  <c r="G1320" i="2"/>
  <c r="E1319" i="2"/>
  <c r="D1319" i="2"/>
  <c r="B1319" i="2"/>
  <c r="G1319" i="2"/>
  <c r="E1318" i="2"/>
  <c r="D1318" i="2"/>
  <c r="B1318" i="2"/>
  <c r="G1318" i="2"/>
  <c r="E1317" i="2"/>
  <c r="D1317" i="2"/>
  <c r="B1317" i="2"/>
  <c r="G1317" i="2"/>
  <c r="E1316" i="2"/>
  <c r="D1316" i="2"/>
  <c r="B1316" i="2"/>
  <c r="G1316" i="2"/>
  <c r="E1315" i="2"/>
  <c r="D1315" i="2"/>
  <c r="B1315" i="2"/>
  <c r="G1315" i="2"/>
  <c r="E1314" i="2"/>
  <c r="D1314" i="2"/>
  <c r="B1314" i="2"/>
  <c r="G1314" i="2"/>
  <c r="E1313" i="2"/>
  <c r="D1313" i="2"/>
  <c r="B1313" i="2"/>
  <c r="G1313" i="2"/>
  <c r="E1312" i="2"/>
  <c r="D1312" i="2"/>
  <c r="B1312" i="2"/>
  <c r="G1312" i="2"/>
  <c r="E1311" i="2"/>
  <c r="D1311" i="2"/>
  <c r="B1311" i="2"/>
  <c r="G1311" i="2"/>
  <c r="E1310" i="2"/>
  <c r="D1310" i="2"/>
  <c r="B1310" i="2"/>
  <c r="G1310" i="2"/>
  <c r="E1309" i="2"/>
  <c r="D1309" i="2"/>
  <c r="B1309" i="2"/>
  <c r="G1309" i="2"/>
  <c r="E1308" i="2"/>
  <c r="D1308" i="2"/>
  <c r="B1308" i="2"/>
  <c r="G1308" i="2"/>
  <c r="E1307" i="2"/>
  <c r="D1307" i="2"/>
  <c r="B1307" i="2"/>
  <c r="G1307" i="2"/>
  <c r="E1306" i="2"/>
  <c r="D1306" i="2"/>
  <c r="B1306" i="2"/>
  <c r="G1306" i="2"/>
  <c r="E1305" i="2"/>
  <c r="D1305" i="2"/>
  <c r="B1305" i="2"/>
  <c r="G1305" i="2"/>
  <c r="E1304" i="2"/>
  <c r="D1304" i="2"/>
  <c r="B1304" i="2"/>
  <c r="G1304" i="2"/>
  <c r="E1303" i="2"/>
  <c r="D1303" i="2"/>
  <c r="B1303" i="2"/>
  <c r="G1303" i="2"/>
  <c r="E1302" i="2"/>
  <c r="D1302" i="2"/>
  <c r="B1302" i="2"/>
  <c r="G1302" i="2"/>
  <c r="E1301" i="2"/>
  <c r="D1301" i="2"/>
  <c r="B1301" i="2"/>
  <c r="G1301" i="2"/>
  <c r="E1300" i="2"/>
  <c r="D1300" i="2"/>
  <c r="B1300" i="2"/>
  <c r="G1300" i="2"/>
  <c r="E1299" i="2"/>
  <c r="D1299" i="2"/>
  <c r="B1299" i="2"/>
  <c r="G1299" i="2"/>
  <c r="E1298" i="2"/>
  <c r="D1298" i="2"/>
  <c r="B1298" i="2"/>
  <c r="G1298" i="2"/>
  <c r="E1297" i="2"/>
  <c r="D1297" i="2"/>
  <c r="B1297" i="2"/>
  <c r="G1297" i="2"/>
  <c r="E1296" i="2"/>
  <c r="D1296" i="2"/>
  <c r="B1296" i="2"/>
  <c r="G1296" i="2"/>
  <c r="E1295" i="2"/>
  <c r="D1295" i="2"/>
  <c r="B1295" i="2"/>
  <c r="G1295" i="2"/>
  <c r="E1294" i="2"/>
  <c r="D1294" i="2"/>
  <c r="B1294" i="2"/>
  <c r="G1294" i="2"/>
  <c r="E1293" i="2"/>
  <c r="D1293" i="2"/>
  <c r="B1293" i="2"/>
  <c r="G1293" i="2"/>
  <c r="E1292" i="2"/>
  <c r="D1292" i="2"/>
  <c r="B1292" i="2"/>
  <c r="G1292" i="2"/>
  <c r="E1291" i="2"/>
  <c r="D1291" i="2"/>
  <c r="B1291" i="2"/>
  <c r="G1291" i="2"/>
  <c r="E1290" i="2"/>
  <c r="D1290" i="2"/>
  <c r="B1290" i="2"/>
  <c r="G1290" i="2"/>
  <c r="E1289" i="2"/>
  <c r="D1289" i="2"/>
  <c r="B1289" i="2"/>
  <c r="G1289" i="2"/>
  <c r="E1288" i="2"/>
  <c r="D1288" i="2"/>
  <c r="B1288" i="2"/>
  <c r="G1288" i="2"/>
  <c r="E1287" i="2"/>
  <c r="D1287" i="2"/>
  <c r="B1287" i="2"/>
  <c r="G1287" i="2"/>
  <c r="E1286" i="2"/>
  <c r="D1286" i="2"/>
  <c r="B1286" i="2"/>
  <c r="G1286" i="2"/>
  <c r="E1285" i="2"/>
  <c r="D1285" i="2"/>
  <c r="B1285" i="2"/>
  <c r="G1285" i="2"/>
  <c r="E1284" i="2"/>
  <c r="D1284" i="2"/>
  <c r="B1284" i="2"/>
  <c r="G1284" i="2"/>
  <c r="E1283" i="2"/>
  <c r="D1283" i="2"/>
  <c r="B1283" i="2"/>
  <c r="G1283" i="2"/>
  <c r="E1282" i="2"/>
  <c r="D1282" i="2"/>
  <c r="B1282" i="2"/>
  <c r="G1282" i="2"/>
  <c r="E1281" i="2"/>
  <c r="D1281" i="2"/>
  <c r="B1281" i="2"/>
  <c r="G1281" i="2"/>
  <c r="E1280" i="2"/>
  <c r="D1280" i="2"/>
  <c r="B1280" i="2"/>
  <c r="G1280" i="2"/>
  <c r="E1279" i="2"/>
  <c r="D1279" i="2"/>
  <c r="B1279" i="2"/>
  <c r="G1279" i="2"/>
  <c r="E1278" i="2"/>
  <c r="D1278" i="2"/>
  <c r="B1278" i="2"/>
  <c r="G1278" i="2"/>
  <c r="E1277" i="2"/>
  <c r="D1277" i="2"/>
  <c r="B1277" i="2"/>
  <c r="G1277" i="2"/>
  <c r="E1276" i="2"/>
  <c r="D1276" i="2"/>
  <c r="B1276" i="2"/>
  <c r="G1276" i="2"/>
  <c r="E1275" i="2"/>
  <c r="D1275" i="2"/>
  <c r="B1275" i="2"/>
  <c r="G1275" i="2"/>
  <c r="E1274" i="2"/>
  <c r="D1274" i="2"/>
  <c r="B1274" i="2"/>
  <c r="G1274" i="2"/>
  <c r="E1273" i="2"/>
  <c r="D1273" i="2"/>
  <c r="B1273" i="2"/>
  <c r="G1273" i="2"/>
  <c r="E1272" i="2"/>
  <c r="D1272" i="2"/>
  <c r="B1272" i="2"/>
  <c r="G1272" i="2"/>
  <c r="E1271" i="2"/>
  <c r="D1271" i="2"/>
  <c r="B1271" i="2"/>
  <c r="G1271" i="2"/>
  <c r="E1270" i="2"/>
  <c r="D1270" i="2"/>
  <c r="B1270" i="2"/>
  <c r="G1270" i="2"/>
  <c r="E1269" i="2"/>
  <c r="D1269" i="2"/>
  <c r="B1269" i="2"/>
  <c r="G1269" i="2"/>
  <c r="E1268" i="2"/>
  <c r="D1268" i="2"/>
  <c r="B1268" i="2"/>
  <c r="G1268" i="2"/>
  <c r="E1267" i="2"/>
  <c r="D1267" i="2"/>
  <c r="B1267" i="2"/>
  <c r="G1267" i="2"/>
  <c r="E1266" i="2"/>
  <c r="D1266" i="2"/>
  <c r="B1266" i="2"/>
  <c r="G1266" i="2"/>
  <c r="E1265" i="2"/>
  <c r="D1265" i="2"/>
  <c r="B1265" i="2"/>
  <c r="G1265" i="2"/>
  <c r="E1264" i="2"/>
  <c r="D1264" i="2"/>
  <c r="B1264" i="2"/>
  <c r="G1264" i="2"/>
  <c r="E1263" i="2"/>
  <c r="D1263" i="2"/>
  <c r="B1263" i="2"/>
  <c r="G1263" i="2"/>
  <c r="E1262" i="2"/>
  <c r="D1262" i="2"/>
  <c r="B1262" i="2"/>
  <c r="G1262" i="2"/>
  <c r="E1261" i="2"/>
  <c r="D1261" i="2"/>
  <c r="B1261" i="2"/>
  <c r="G1261" i="2"/>
  <c r="E1260" i="2"/>
  <c r="D1260" i="2"/>
  <c r="B1260" i="2"/>
  <c r="G1260" i="2"/>
  <c r="E1259" i="2"/>
  <c r="D1259" i="2"/>
  <c r="B1259" i="2"/>
  <c r="G1259" i="2"/>
  <c r="E1258" i="2"/>
  <c r="D1258" i="2"/>
  <c r="B1258" i="2"/>
  <c r="G1258" i="2"/>
  <c r="E1257" i="2"/>
  <c r="D1257" i="2"/>
  <c r="B1257" i="2"/>
  <c r="G1257" i="2"/>
  <c r="E1256" i="2"/>
  <c r="D1256" i="2"/>
  <c r="B1256" i="2"/>
  <c r="G1256" i="2"/>
  <c r="E1255" i="2"/>
  <c r="D1255" i="2"/>
  <c r="B1255" i="2"/>
  <c r="G1255" i="2"/>
  <c r="E1254" i="2"/>
  <c r="D1254" i="2"/>
  <c r="B1254" i="2"/>
  <c r="G1254" i="2"/>
  <c r="E1253" i="2"/>
  <c r="D1253" i="2"/>
  <c r="B1253" i="2"/>
  <c r="G1253" i="2"/>
  <c r="E1252" i="2"/>
  <c r="D1252" i="2"/>
  <c r="B1252" i="2"/>
  <c r="G1252" i="2"/>
  <c r="E1251" i="2"/>
  <c r="D1251" i="2"/>
  <c r="B1251" i="2"/>
  <c r="G1251" i="2"/>
  <c r="E1250" i="2"/>
  <c r="D1250" i="2"/>
  <c r="B1250" i="2"/>
  <c r="G1250" i="2"/>
  <c r="E1249" i="2"/>
  <c r="D1249" i="2"/>
  <c r="B1249" i="2"/>
  <c r="G1249" i="2"/>
  <c r="E1248" i="2"/>
  <c r="D1248" i="2"/>
  <c r="B1248" i="2"/>
  <c r="G1248" i="2"/>
  <c r="E1247" i="2"/>
  <c r="D1247" i="2"/>
  <c r="B1247" i="2"/>
  <c r="G1247" i="2"/>
  <c r="E1246" i="2"/>
  <c r="D1246" i="2"/>
  <c r="B1246" i="2"/>
  <c r="G1246" i="2"/>
  <c r="E1245" i="2"/>
  <c r="D1245" i="2"/>
  <c r="B1245" i="2"/>
  <c r="G1245" i="2"/>
  <c r="E1244" i="2"/>
  <c r="D1244" i="2"/>
  <c r="B1244" i="2"/>
  <c r="G1244" i="2"/>
  <c r="E1243" i="2"/>
  <c r="D1243" i="2"/>
  <c r="B1243" i="2"/>
  <c r="G1243" i="2"/>
  <c r="E1242" i="2"/>
  <c r="D1242" i="2"/>
  <c r="B1242" i="2"/>
  <c r="G1242" i="2"/>
  <c r="E1241" i="2"/>
  <c r="D1241" i="2"/>
  <c r="B1241" i="2"/>
  <c r="G1241" i="2"/>
  <c r="E1240" i="2"/>
  <c r="D1240" i="2"/>
  <c r="B1240" i="2"/>
  <c r="G1240" i="2"/>
  <c r="E1239" i="2"/>
  <c r="D1239" i="2"/>
  <c r="B1239" i="2"/>
  <c r="G1239" i="2"/>
  <c r="E1238" i="2"/>
  <c r="D1238" i="2"/>
  <c r="B1238" i="2"/>
  <c r="G1238" i="2"/>
  <c r="E1237" i="2"/>
  <c r="D1237" i="2"/>
  <c r="B1237" i="2"/>
  <c r="G1237" i="2"/>
  <c r="E1236" i="2"/>
  <c r="D1236" i="2"/>
  <c r="B1236" i="2"/>
  <c r="G1236" i="2"/>
  <c r="E1235" i="2"/>
  <c r="D1235" i="2"/>
  <c r="B1235" i="2"/>
  <c r="G1235" i="2"/>
  <c r="E1234" i="2"/>
  <c r="D1234" i="2"/>
  <c r="B1234" i="2"/>
  <c r="G1234" i="2"/>
  <c r="E1233" i="2"/>
  <c r="D1233" i="2"/>
  <c r="B1233" i="2"/>
  <c r="G1233" i="2"/>
  <c r="E1232" i="2"/>
  <c r="D1232" i="2"/>
  <c r="B1232" i="2"/>
  <c r="G1232" i="2"/>
  <c r="E1231" i="2"/>
  <c r="D1231" i="2"/>
  <c r="B1231" i="2"/>
  <c r="G1231" i="2"/>
  <c r="E1230" i="2"/>
  <c r="D1230" i="2"/>
  <c r="B1230" i="2"/>
  <c r="G1230" i="2"/>
  <c r="E1229" i="2"/>
  <c r="D1229" i="2"/>
  <c r="B1229" i="2"/>
  <c r="G1229" i="2"/>
  <c r="E1228" i="2"/>
  <c r="D1228" i="2"/>
  <c r="B1228" i="2"/>
  <c r="G1228" i="2"/>
  <c r="E1227" i="2"/>
  <c r="D1227" i="2"/>
  <c r="B1227" i="2"/>
  <c r="G1227" i="2"/>
  <c r="E1226" i="2"/>
  <c r="D1226" i="2"/>
  <c r="B1226" i="2"/>
  <c r="G1226" i="2"/>
  <c r="E1225" i="2"/>
  <c r="D1225" i="2"/>
  <c r="B1225" i="2"/>
  <c r="G1225" i="2"/>
  <c r="E1224" i="2"/>
  <c r="D1224" i="2"/>
  <c r="B1224" i="2"/>
  <c r="G1224" i="2"/>
  <c r="E1223" i="2"/>
  <c r="D1223" i="2"/>
  <c r="B1223" i="2"/>
  <c r="G1223" i="2"/>
  <c r="E1222" i="2"/>
  <c r="D1222" i="2"/>
  <c r="B1222" i="2"/>
  <c r="G1222" i="2"/>
  <c r="E1221" i="2"/>
  <c r="D1221" i="2"/>
  <c r="B1221" i="2"/>
  <c r="G1221" i="2"/>
  <c r="E1220" i="2"/>
  <c r="D1220" i="2"/>
  <c r="B1220" i="2"/>
  <c r="G1220" i="2"/>
  <c r="E1219" i="2"/>
  <c r="D1219" i="2"/>
  <c r="B1219" i="2"/>
  <c r="G1219" i="2"/>
  <c r="E1218" i="2"/>
  <c r="D1218" i="2"/>
  <c r="B1218" i="2"/>
  <c r="G1218" i="2"/>
  <c r="E1217" i="2"/>
  <c r="D1217" i="2"/>
  <c r="B1217" i="2"/>
  <c r="G1217" i="2"/>
  <c r="E1216" i="2"/>
  <c r="D1216" i="2"/>
  <c r="B1216" i="2"/>
  <c r="G1216" i="2"/>
  <c r="E1215" i="2"/>
  <c r="D1215" i="2"/>
  <c r="B1215" i="2"/>
  <c r="G1215" i="2"/>
  <c r="E1214" i="2"/>
  <c r="D1214" i="2"/>
  <c r="B1214" i="2"/>
  <c r="G1214" i="2"/>
  <c r="E1213" i="2"/>
  <c r="D1213" i="2"/>
  <c r="B1213" i="2"/>
  <c r="G1213" i="2"/>
  <c r="E1212" i="2"/>
  <c r="D1212" i="2"/>
  <c r="B1212" i="2"/>
  <c r="G1212" i="2"/>
  <c r="E1211" i="2"/>
  <c r="D1211" i="2"/>
  <c r="B1211" i="2"/>
  <c r="G1211" i="2"/>
  <c r="E1210" i="2"/>
  <c r="D1210" i="2"/>
  <c r="B1210" i="2"/>
  <c r="G1210" i="2"/>
  <c r="E1209" i="2"/>
  <c r="D1209" i="2"/>
  <c r="B1209" i="2"/>
  <c r="G1209" i="2"/>
  <c r="E1208" i="2"/>
  <c r="D1208" i="2"/>
  <c r="B1208" i="2"/>
  <c r="G1208" i="2"/>
  <c r="E1207" i="2"/>
  <c r="D1207" i="2"/>
  <c r="B1207" i="2"/>
  <c r="G1207" i="2"/>
  <c r="E1206" i="2"/>
  <c r="D1206" i="2"/>
  <c r="B1206" i="2"/>
  <c r="G1206" i="2"/>
  <c r="E1205" i="2"/>
  <c r="D1205" i="2"/>
  <c r="B1205" i="2"/>
  <c r="G1205" i="2"/>
  <c r="E1204" i="2"/>
  <c r="D1204" i="2"/>
  <c r="B1204" i="2"/>
  <c r="G1204" i="2"/>
  <c r="E1203" i="2"/>
  <c r="D1203" i="2"/>
  <c r="B1203" i="2"/>
  <c r="G1203" i="2"/>
  <c r="E1202" i="2"/>
  <c r="D1202" i="2"/>
  <c r="B1202" i="2"/>
  <c r="G1202" i="2"/>
  <c r="E1201" i="2"/>
  <c r="D1201" i="2"/>
  <c r="B1201" i="2"/>
  <c r="G1201" i="2"/>
  <c r="E1200" i="2"/>
  <c r="D1200" i="2"/>
  <c r="B1200" i="2"/>
  <c r="G1200" i="2"/>
  <c r="E1199" i="2"/>
  <c r="D1199" i="2"/>
  <c r="B1199" i="2"/>
  <c r="G1199" i="2"/>
  <c r="E1198" i="2"/>
  <c r="D1198" i="2"/>
  <c r="B1198" i="2"/>
  <c r="G1198" i="2"/>
  <c r="E1197" i="2"/>
  <c r="D1197" i="2"/>
  <c r="B1197" i="2"/>
  <c r="G1197" i="2"/>
  <c r="E1196" i="2"/>
  <c r="D1196" i="2"/>
  <c r="B1196" i="2"/>
  <c r="G1196" i="2"/>
  <c r="E1195" i="2"/>
  <c r="D1195" i="2"/>
  <c r="B1195" i="2"/>
  <c r="G1195" i="2"/>
  <c r="E1194" i="2"/>
  <c r="D1194" i="2"/>
  <c r="B1194" i="2"/>
  <c r="G1194" i="2"/>
  <c r="E1193" i="2"/>
  <c r="D1193" i="2"/>
  <c r="B1193" i="2"/>
  <c r="G1193" i="2"/>
  <c r="E1192" i="2"/>
  <c r="D1192" i="2"/>
  <c r="B1192" i="2"/>
  <c r="G1192" i="2"/>
  <c r="E1191" i="2"/>
  <c r="D1191" i="2"/>
  <c r="B1191" i="2"/>
  <c r="G1191" i="2"/>
  <c r="E1190" i="2"/>
  <c r="D1190" i="2"/>
  <c r="B1190" i="2"/>
  <c r="G1190" i="2"/>
  <c r="E1189" i="2"/>
  <c r="D1189" i="2"/>
  <c r="B1189" i="2"/>
  <c r="G1189" i="2"/>
  <c r="E1188" i="2"/>
  <c r="D1188" i="2"/>
  <c r="B1188" i="2"/>
  <c r="G1188" i="2"/>
  <c r="E1187" i="2"/>
  <c r="D1187" i="2"/>
  <c r="B1187" i="2"/>
  <c r="G1187" i="2"/>
  <c r="E1186" i="2"/>
  <c r="D1186" i="2"/>
  <c r="B1186" i="2"/>
  <c r="G1186" i="2"/>
  <c r="E1185" i="2"/>
  <c r="D1185" i="2"/>
  <c r="B1185" i="2"/>
  <c r="G1185" i="2"/>
  <c r="E1184" i="2"/>
  <c r="D1184" i="2"/>
  <c r="B1184" i="2"/>
  <c r="G1184" i="2"/>
  <c r="E1183" i="2"/>
  <c r="D1183" i="2"/>
  <c r="B1183" i="2"/>
  <c r="G1183" i="2"/>
  <c r="E1182" i="2"/>
  <c r="D1182" i="2"/>
  <c r="B1182" i="2"/>
  <c r="G1182" i="2"/>
  <c r="E1181" i="2"/>
  <c r="D1181" i="2"/>
  <c r="B1181" i="2"/>
  <c r="G1181" i="2"/>
  <c r="E1180" i="2"/>
  <c r="D1180" i="2"/>
  <c r="B1180" i="2"/>
  <c r="G1180" i="2"/>
  <c r="E1179" i="2"/>
  <c r="D1179" i="2"/>
  <c r="B1179" i="2"/>
  <c r="G1179" i="2"/>
  <c r="E1178" i="2"/>
  <c r="D1178" i="2"/>
  <c r="B1178" i="2"/>
  <c r="G1178" i="2"/>
  <c r="E1177" i="2"/>
  <c r="D1177" i="2"/>
  <c r="B1177" i="2"/>
  <c r="G1177" i="2"/>
  <c r="E1176" i="2"/>
  <c r="D1176" i="2"/>
  <c r="B1176" i="2"/>
  <c r="G1176" i="2"/>
  <c r="E1175" i="2"/>
  <c r="D1175" i="2"/>
  <c r="B1175" i="2"/>
  <c r="G1175" i="2"/>
  <c r="E1174" i="2"/>
  <c r="D1174" i="2"/>
  <c r="B1174" i="2"/>
  <c r="G1174" i="2"/>
  <c r="E1173" i="2"/>
  <c r="D1173" i="2"/>
  <c r="B1173" i="2"/>
  <c r="G1173" i="2"/>
  <c r="E1172" i="2"/>
  <c r="D1172" i="2"/>
  <c r="B1172" i="2"/>
  <c r="G1172" i="2"/>
  <c r="E1171" i="2"/>
  <c r="D1171" i="2"/>
  <c r="B1171" i="2"/>
  <c r="G1171" i="2"/>
  <c r="E1170" i="2"/>
  <c r="D1170" i="2"/>
  <c r="B1170" i="2"/>
  <c r="G1170" i="2"/>
  <c r="E1169" i="2"/>
  <c r="D1169" i="2"/>
  <c r="B1169" i="2"/>
  <c r="G1169" i="2"/>
  <c r="E1168" i="2"/>
  <c r="D1168" i="2"/>
  <c r="B1168" i="2"/>
  <c r="G1168" i="2"/>
  <c r="E1167" i="2"/>
  <c r="D1167" i="2"/>
  <c r="B1167" i="2"/>
  <c r="G1167" i="2"/>
  <c r="E1166" i="2"/>
  <c r="D1166" i="2"/>
  <c r="B1166" i="2"/>
  <c r="G1166" i="2"/>
  <c r="E1165" i="2"/>
  <c r="D1165" i="2"/>
  <c r="B1165" i="2"/>
  <c r="G1165" i="2"/>
  <c r="E1164" i="2"/>
  <c r="D1164" i="2"/>
  <c r="B1164" i="2"/>
  <c r="G1164" i="2"/>
  <c r="E1163" i="2"/>
  <c r="D1163" i="2"/>
  <c r="B1163" i="2"/>
  <c r="G1163" i="2"/>
  <c r="E1162" i="2"/>
  <c r="D1162" i="2"/>
  <c r="B1162" i="2"/>
  <c r="G1162" i="2"/>
  <c r="E1161" i="2"/>
  <c r="D1161" i="2"/>
  <c r="B1161" i="2"/>
  <c r="G1161" i="2"/>
  <c r="E1160" i="2"/>
  <c r="D1160" i="2"/>
  <c r="B1160" i="2"/>
  <c r="G1160" i="2"/>
  <c r="E1159" i="2"/>
  <c r="D1159" i="2"/>
  <c r="B1159" i="2"/>
  <c r="G1159" i="2"/>
  <c r="E1158" i="2"/>
  <c r="D1158" i="2"/>
  <c r="B1158" i="2"/>
  <c r="G1158" i="2"/>
  <c r="E1157" i="2"/>
  <c r="D1157" i="2"/>
  <c r="B1157" i="2"/>
  <c r="G1157" i="2"/>
  <c r="E1156" i="2"/>
  <c r="D1156" i="2"/>
  <c r="B1156" i="2"/>
  <c r="G1156" i="2"/>
  <c r="E1155" i="2"/>
  <c r="D1155" i="2"/>
  <c r="B1155" i="2"/>
  <c r="G1155" i="2"/>
  <c r="E1154" i="2"/>
  <c r="D1154" i="2"/>
  <c r="B1154" i="2"/>
  <c r="G1154" i="2"/>
  <c r="E1153" i="2"/>
  <c r="D1153" i="2"/>
  <c r="B1153" i="2"/>
  <c r="G1153" i="2"/>
  <c r="E1152" i="2"/>
  <c r="D1152" i="2"/>
  <c r="B1152" i="2"/>
  <c r="G1152" i="2"/>
  <c r="E1151" i="2"/>
  <c r="D1151" i="2"/>
  <c r="B1151" i="2"/>
  <c r="G1151" i="2"/>
  <c r="E1150" i="2"/>
  <c r="D1150" i="2"/>
  <c r="B1150" i="2"/>
  <c r="G1150" i="2"/>
  <c r="E1149" i="2"/>
  <c r="D1149" i="2"/>
  <c r="B1149" i="2"/>
  <c r="G1149" i="2"/>
  <c r="E1148" i="2"/>
  <c r="D1148" i="2"/>
  <c r="B1148" i="2"/>
  <c r="G1148" i="2"/>
  <c r="E1147" i="2"/>
  <c r="D1147" i="2"/>
  <c r="B1147" i="2"/>
  <c r="G1147" i="2"/>
  <c r="E1146" i="2"/>
  <c r="D1146" i="2"/>
  <c r="B1146" i="2"/>
  <c r="G1146" i="2"/>
  <c r="E1145" i="2"/>
  <c r="D1145" i="2"/>
  <c r="B1145" i="2"/>
  <c r="G1145" i="2"/>
  <c r="E1144" i="2"/>
  <c r="D1144" i="2"/>
  <c r="B1144" i="2"/>
  <c r="G1144" i="2"/>
  <c r="E1143" i="2"/>
  <c r="D1143" i="2"/>
  <c r="B1143" i="2"/>
  <c r="G1143" i="2"/>
  <c r="E1142" i="2"/>
  <c r="D1142" i="2"/>
  <c r="B1142" i="2"/>
  <c r="G1142" i="2"/>
  <c r="E1141" i="2"/>
  <c r="D1141" i="2"/>
  <c r="B1141" i="2"/>
  <c r="G1141" i="2"/>
  <c r="E1140" i="2"/>
  <c r="D1140" i="2"/>
  <c r="B1140" i="2"/>
  <c r="G1140" i="2"/>
  <c r="E1139" i="2"/>
  <c r="D1139" i="2"/>
  <c r="B1139" i="2"/>
  <c r="G1139" i="2"/>
  <c r="E1138" i="2"/>
  <c r="D1138" i="2"/>
  <c r="B1138" i="2"/>
  <c r="G1138" i="2"/>
  <c r="E1137" i="2"/>
  <c r="D1137" i="2"/>
  <c r="B1137" i="2"/>
  <c r="G1137" i="2"/>
  <c r="E1136" i="2"/>
  <c r="D1136" i="2"/>
  <c r="B1136" i="2"/>
  <c r="G1136" i="2"/>
  <c r="E1135" i="2"/>
  <c r="D1135" i="2"/>
  <c r="B1135" i="2"/>
  <c r="G1135" i="2"/>
  <c r="E1134" i="2"/>
  <c r="D1134" i="2"/>
  <c r="B1134" i="2"/>
  <c r="G1134" i="2"/>
  <c r="E1133" i="2"/>
  <c r="D1133" i="2"/>
  <c r="B1133" i="2"/>
  <c r="G1133" i="2"/>
  <c r="E1132" i="2"/>
  <c r="D1132" i="2"/>
  <c r="B1132" i="2"/>
  <c r="G1132" i="2"/>
  <c r="E1131" i="2"/>
  <c r="D1131" i="2"/>
  <c r="B1131" i="2"/>
  <c r="G1131" i="2"/>
  <c r="E1130" i="2"/>
  <c r="D1130" i="2"/>
  <c r="B1130" i="2"/>
  <c r="G1130" i="2"/>
  <c r="E1129" i="2"/>
  <c r="D1129" i="2"/>
  <c r="B1129" i="2"/>
  <c r="G1129" i="2"/>
  <c r="E1128" i="2"/>
  <c r="D1128" i="2"/>
  <c r="B1128" i="2"/>
  <c r="G1128" i="2"/>
  <c r="E1127" i="2"/>
  <c r="D1127" i="2"/>
  <c r="B1127" i="2"/>
  <c r="G1127" i="2"/>
  <c r="E1126" i="2"/>
  <c r="D1126" i="2"/>
  <c r="B1126" i="2"/>
  <c r="G1126" i="2"/>
  <c r="E1125" i="2"/>
  <c r="D1125" i="2"/>
  <c r="B1125" i="2"/>
  <c r="G1125" i="2"/>
  <c r="E1124" i="2"/>
  <c r="D1124" i="2"/>
  <c r="B1124" i="2"/>
  <c r="G1124" i="2"/>
  <c r="E1123" i="2"/>
  <c r="D1123" i="2"/>
  <c r="B1123" i="2"/>
  <c r="G1123" i="2"/>
  <c r="E1122" i="2"/>
  <c r="D1122" i="2"/>
  <c r="B1122" i="2"/>
  <c r="G1122" i="2"/>
  <c r="E1121" i="2"/>
  <c r="D1121" i="2"/>
  <c r="B1121" i="2"/>
  <c r="G1121" i="2"/>
  <c r="E1120" i="2"/>
  <c r="D1120" i="2"/>
  <c r="B1120" i="2"/>
  <c r="G1120" i="2"/>
  <c r="E1119" i="2"/>
  <c r="D1119" i="2"/>
  <c r="B1119" i="2"/>
  <c r="G1119" i="2"/>
  <c r="E1118" i="2"/>
  <c r="D1118" i="2"/>
  <c r="B1118" i="2"/>
  <c r="G1118" i="2"/>
  <c r="E1117" i="2"/>
  <c r="D1117" i="2"/>
  <c r="B1117" i="2"/>
  <c r="G1117" i="2"/>
  <c r="E1116" i="2"/>
  <c r="D1116" i="2"/>
  <c r="B1116" i="2"/>
  <c r="G1116" i="2"/>
  <c r="E1115" i="2"/>
  <c r="D1115" i="2"/>
  <c r="B1115" i="2"/>
  <c r="G1115" i="2"/>
  <c r="E1114" i="2"/>
  <c r="D1114" i="2"/>
  <c r="B1114" i="2"/>
  <c r="G1114" i="2"/>
  <c r="E1113" i="2"/>
  <c r="D1113" i="2"/>
  <c r="B1113" i="2"/>
  <c r="G1113" i="2"/>
  <c r="E1112" i="2"/>
  <c r="D1112" i="2"/>
  <c r="B1112" i="2"/>
  <c r="G1112" i="2"/>
  <c r="E1111" i="2"/>
  <c r="D1111" i="2"/>
  <c r="B1111" i="2"/>
  <c r="G1111" i="2"/>
  <c r="E1110" i="2"/>
  <c r="D1110" i="2"/>
  <c r="B1110" i="2"/>
  <c r="G1110" i="2"/>
  <c r="E1109" i="2"/>
  <c r="D1109" i="2"/>
  <c r="B1109" i="2"/>
  <c r="G1109" i="2"/>
  <c r="E1108" i="2"/>
  <c r="D1108" i="2"/>
  <c r="B1108" i="2"/>
  <c r="G1108" i="2"/>
  <c r="E1107" i="2"/>
  <c r="D1107" i="2"/>
  <c r="B1107" i="2"/>
  <c r="G1107" i="2"/>
  <c r="E1106" i="2"/>
  <c r="D1106" i="2"/>
  <c r="B1106" i="2"/>
  <c r="G1106" i="2"/>
  <c r="E1105" i="2"/>
  <c r="D1105" i="2"/>
  <c r="B1105" i="2"/>
  <c r="G1105" i="2"/>
  <c r="E1104" i="2"/>
  <c r="D1104" i="2"/>
  <c r="B1104" i="2"/>
  <c r="G1104" i="2"/>
  <c r="E1103" i="2"/>
  <c r="D1103" i="2"/>
  <c r="B1103" i="2"/>
  <c r="G1103" i="2"/>
  <c r="E1102" i="2"/>
  <c r="D1102" i="2"/>
  <c r="B1102" i="2"/>
  <c r="G1102" i="2"/>
  <c r="E1101" i="2"/>
  <c r="D1101" i="2"/>
  <c r="B1101" i="2"/>
  <c r="G1101" i="2"/>
  <c r="E1100" i="2"/>
  <c r="D1100" i="2"/>
  <c r="B1100" i="2"/>
  <c r="G1100" i="2"/>
  <c r="E1099" i="2"/>
  <c r="D1099" i="2"/>
  <c r="B1099" i="2"/>
  <c r="G1099" i="2"/>
  <c r="E1098" i="2"/>
  <c r="D1098" i="2"/>
  <c r="B1098" i="2"/>
  <c r="G1098" i="2"/>
  <c r="E1097" i="2"/>
  <c r="D1097" i="2"/>
  <c r="B1097" i="2"/>
  <c r="G1097" i="2"/>
  <c r="E1096" i="2"/>
  <c r="D1096" i="2"/>
  <c r="B1096" i="2"/>
  <c r="G1096" i="2"/>
  <c r="E1095" i="2"/>
  <c r="D1095" i="2"/>
  <c r="B1095" i="2"/>
  <c r="G1095" i="2"/>
  <c r="E1094" i="2"/>
  <c r="D1094" i="2"/>
  <c r="B1094" i="2"/>
  <c r="G1094" i="2"/>
  <c r="E1093" i="2"/>
  <c r="D1093" i="2"/>
  <c r="B1093" i="2"/>
  <c r="G1093" i="2"/>
  <c r="E1092" i="2"/>
  <c r="D1092" i="2"/>
  <c r="B1092" i="2"/>
  <c r="G1092" i="2"/>
  <c r="E1091" i="2"/>
  <c r="D1091" i="2"/>
  <c r="B1091" i="2"/>
  <c r="G1091" i="2"/>
  <c r="E1090" i="2"/>
  <c r="D1090" i="2"/>
  <c r="B1090" i="2"/>
  <c r="G1090" i="2"/>
  <c r="E1089" i="2"/>
  <c r="D1089" i="2"/>
  <c r="B1089" i="2"/>
  <c r="G1089" i="2"/>
  <c r="E1088" i="2"/>
  <c r="D1088" i="2"/>
  <c r="B1088" i="2"/>
  <c r="G1088" i="2"/>
  <c r="E1087" i="2"/>
  <c r="D1087" i="2"/>
  <c r="B1087" i="2"/>
  <c r="G1087" i="2"/>
  <c r="E1086" i="2"/>
  <c r="D1086" i="2"/>
  <c r="B1086" i="2"/>
  <c r="G1086" i="2"/>
  <c r="E1085" i="2"/>
  <c r="D1085" i="2"/>
  <c r="B1085" i="2"/>
  <c r="G1085" i="2"/>
  <c r="E1084" i="2"/>
  <c r="D1084" i="2"/>
  <c r="B1084" i="2"/>
  <c r="G1084" i="2"/>
  <c r="E1083" i="2"/>
  <c r="D1083" i="2"/>
  <c r="B1083" i="2"/>
  <c r="G1083" i="2"/>
  <c r="E1082" i="2"/>
  <c r="D1082" i="2"/>
  <c r="B1082" i="2"/>
  <c r="G1082" i="2"/>
  <c r="E1081" i="2"/>
  <c r="D1081" i="2"/>
  <c r="B1081" i="2"/>
  <c r="G1081" i="2"/>
  <c r="E1080" i="2"/>
  <c r="D1080" i="2"/>
  <c r="B1080" i="2"/>
  <c r="G1080" i="2"/>
  <c r="E1079" i="2"/>
  <c r="D1079" i="2"/>
  <c r="B1079" i="2"/>
  <c r="G1079" i="2"/>
  <c r="E1078" i="2"/>
  <c r="D1078" i="2"/>
  <c r="B1078" i="2"/>
  <c r="G1078" i="2"/>
  <c r="E1077" i="2"/>
  <c r="D1077" i="2"/>
  <c r="B1077" i="2"/>
  <c r="G1077" i="2"/>
  <c r="E1076" i="2"/>
  <c r="D1076" i="2"/>
  <c r="B1076" i="2"/>
  <c r="G1076" i="2"/>
  <c r="E1075" i="2"/>
  <c r="D1075" i="2"/>
  <c r="B1075" i="2"/>
  <c r="G1075" i="2"/>
  <c r="E1074" i="2"/>
  <c r="D1074" i="2"/>
  <c r="B1074" i="2"/>
  <c r="G1074" i="2"/>
  <c r="E1073" i="2"/>
  <c r="D1073" i="2"/>
  <c r="B1073" i="2"/>
  <c r="G1073" i="2"/>
  <c r="E1072" i="2"/>
  <c r="D1072" i="2"/>
  <c r="B1072" i="2"/>
  <c r="G1072" i="2"/>
  <c r="E1071" i="2"/>
  <c r="D1071" i="2"/>
  <c r="B1071" i="2"/>
  <c r="G1071" i="2"/>
  <c r="E1070" i="2"/>
  <c r="D1070" i="2"/>
  <c r="B1070" i="2"/>
  <c r="G1070" i="2"/>
  <c r="E1069" i="2"/>
  <c r="D1069" i="2"/>
  <c r="B1069" i="2"/>
  <c r="G1069" i="2"/>
  <c r="E1068" i="2"/>
  <c r="D1068" i="2"/>
  <c r="B1068" i="2"/>
  <c r="G1068" i="2"/>
  <c r="E1067" i="2"/>
  <c r="D1067" i="2"/>
  <c r="B1067" i="2"/>
  <c r="G1067" i="2"/>
  <c r="E1066" i="2"/>
  <c r="D1066" i="2"/>
  <c r="B1066" i="2"/>
  <c r="G1066" i="2"/>
  <c r="E1065" i="2"/>
  <c r="D1065" i="2"/>
  <c r="B1065" i="2"/>
  <c r="G1065" i="2"/>
  <c r="E1064" i="2"/>
  <c r="D1064" i="2"/>
  <c r="B1064" i="2"/>
  <c r="G1064" i="2"/>
  <c r="E1063" i="2"/>
  <c r="D1063" i="2"/>
  <c r="B1063" i="2"/>
  <c r="G1063" i="2"/>
  <c r="E1062" i="2"/>
  <c r="D1062" i="2"/>
  <c r="B1062" i="2"/>
  <c r="G1062" i="2"/>
  <c r="E1061" i="2"/>
  <c r="D1061" i="2"/>
  <c r="B1061" i="2"/>
  <c r="G1061" i="2"/>
  <c r="E1060" i="2"/>
  <c r="D1060" i="2"/>
  <c r="B1060" i="2"/>
  <c r="G1060" i="2"/>
  <c r="E1059" i="2"/>
  <c r="D1059" i="2"/>
  <c r="B1059" i="2"/>
  <c r="G1059" i="2"/>
  <c r="E1058" i="2"/>
  <c r="D1058" i="2"/>
  <c r="B1058" i="2"/>
  <c r="G1058" i="2"/>
  <c r="E1057" i="2"/>
  <c r="D1057" i="2"/>
  <c r="B1057" i="2"/>
  <c r="G1057" i="2"/>
  <c r="E1056" i="2"/>
  <c r="D1056" i="2"/>
  <c r="B1056" i="2"/>
  <c r="G1056" i="2"/>
  <c r="E1055" i="2"/>
  <c r="D1055" i="2"/>
  <c r="B1055" i="2"/>
  <c r="G1055" i="2"/>
  <c r="E1054" i="2"/>
  <c r="D1054" i="2"/>
  <c r="B1054" i="2"/>
  <c r="G1054" i="2"/>
  <c r="E1053" i="2"/>
  <c r="D1053" i="2"/>
  <c r="B1053" i="2"/>
  <c r="G1053" i="2"/>
  <c r="E1052" i="2"/>
  <c r="D1052" i="2"/>
  <c r="B1052" i="2"/>
  <c r="G1052" i="2"/>
  <c r="E1051" i="2"/>
  <c r="D1051" i="2"/>
  <c r="B1051" i="2"/>
  <c r="G1051" i="2"/>
  <c r="E1050" i="2"/>
  <c r="D1050" i="2"/>
  <c r="B1050" i="2"/>
  <c r="G1050" i="2"/>
  <c r="E1049" i="2"/>
  <c r="D1049" i="2"/>
  <c r="B1049" i="2"/>
  <c r="G1049" i="2"/>
  <c r="E1048" i="2"/>
  <c r="D1048" i="2"/>
  <c r="B1048" i="2"/>
  <c r="G1048" i="2"/>
  <c r="E1047" i="2"/>
  <c r="D1047" i="2"/>
  <c r="B1047" i="2"/>
  <c r="G1047" i="2"/>
  <c r="E1046" i="2"/>
  <c r="D1046" i="2"/>
  <c r="B1046" i="2"/>
  <c r="G1046" i="2"/>
  <c r="E1045" i="2"/>
  <c r="D1045" i="2"/>
  <c r="B1045" i="2"/>
  <c r="G1045" i="2"/>
  <c r="E1044" i="2"/>
  <c r="D1044" i="2"/>
  <c r="B1044" i="2"/>
  <c r="G1044" i="2"/>
  <c r="E1043" i="2"/>
  <c r="D1043" i="2"/>
  <c r="B1043" i="2"/>
  <c r="G1043" i="2"/>
  <c r="E1042" i="2"/>
  <c r="D1042" i="2"/>
  <c r="B1042" i="2"/>
  <c r="G1042" i="2"/>
  <c r="E1041" i="2"/>
  <c r="D1041" i="2"/>
  <c r="B1041" i="2"/>
  <c r="G1041" i="2"/>
  <c r="E1040" i="2"/>
  <c r="D1040" i="2"/>
  <c r="B1040" i="2"/>
  <c r="G1040" i="2"/>
  <c r="E1039" i="2"/>
  <c r="D1039" i="2"/>
  <c r="B1039" i="2"/>
  <c r="G1039" i="2"/>
  <c r="E1038" i="2"/>
  <c r="D1038" i="2"/>
  <c r="B1038" i="2"/>
  <c r="G1038" i="2"/>
  <c r="E1037" i="2"/>
  <c r="D1037" i="2"/>
  <c r="B1037" i="2"/>
  <c r="G1037" i="2"/>
  <c r="E1036" i="2"/>
  <c r="D1036" i="2"/>
  <c r="B1036" i="2"/>
  <c r="G1036" i="2"/>
  <c r="E1035" i="2"/>
  <c r="D1035" i="2"/>
  <c r="B1035" i="2"/>
  <c r="G1035" i="2"/>
  <c r="E1034" i="2"/>
  <c r="D1034" i="2"/>
  <c r="B1034" i="2"/>
  <c r="G1034" i="2"/>
  <c r="E1033" i="2"/>
  <c r="D1033" i="2"/>
  <c r="B1033" i="2"/>
  <c r="G1033" i="2"/>
  <c r="E1032" i="2"/>
  <c r="D1032" i="2"/>
  <c r="B1032" i="2"/>
  <c r="G1032" i="2"/>
  <c r="E1031" i="2"/>
  <c r="D1031" i="2"/>
  <c r="B1031" i="2"/>
  <c r="G1031" i="2"/>
  <c r="E1030" i="2"/>
  <c r="D1030" i="2"/>
  <c r="B1030" i="2"/>
  <c r="G1030" i="2"/>
  <c r="E1029" i="2"/>
  <c r="D1029" i="2"/>
  <c r="B1029" i="2"/>
  <c r="G1029" i="2"/>
  <c r="E1028" i="2"/>
  <c r="D1028" i="2"/>
  <c r="B1028" i="2"/>
  <c r="G1028" i="2"/>
  <c r="E1027" i="2"/>
  <c r="D1027" i="2"/>
  <c r="B1027" i="2"/>
  <c r="G1027" i="2"/>
  <c r="E1026" i="2"/>
  <c r="D1026" i="2"/>
  <c r="B1026" i="2"/>
  <c r="G1026" i="2"/>
  <c r="E1025" i="2"/>
  <c r="D1025" i="2"/>
  <c r="B1025" i="2"/>
  <c r="G1025" i="2"/>
  <c r="E1024" i="2"/>
  <c r="D1024" i="2"/>
  <c r="B1024" i="2"/>
  <c r="G1024" i="2"/>
  <c r="E1023" i="2"/>
  <c r="D1023" i="2"/>
  <c r="B1023" i="2"/>
  <c r="G1023" i="2"/>
  <c r="E1022" i="2"/>
  <c r="D1022" i="2"/>
  <c r="B1022" i="2"/>
  <c r="G1022" i="2"/>
  <c r="E1021" i="2"/>
  <c r="D1021" i="2"/>
  <c r="B1021" i="2"/>
  <c r="G1021" i="2"/>
  <c r="E1020" i="2"/>
  <c r="D1020" i="2"/>
  <c r="B1020" i="2"/>
  <c r="G1020" i="2"/>
  <c r="E1019" i="2"/>
  <c r="D1019" i="2"/>
  <c r="B1019" i="2"/>
  <c r="G1019" i="2"/>
  <c r="E1018" i="2"/>
  <c r="D1018" i="2"/>
  <c r="B1018" i="2"/>
  <c r="G1018" i="2"/>
  <c r="E1017" i="2"/>
  <c r="D1017" i="2"/>
  <c r="B1017" i="2"/>
  <c r="G1017" i="2"/>
  <c r="E1016" i="2"/>
  <c r="D1016" i="2"/>
  <c r="B1016" i="2"/>
  <c r="G1016" i="2"/>
  <c r="E1015" i="2"/>
  <c r="D1015" i="2"/>
  <c r="B1015" i="2"/>
  <c r="G1015" i="2"/>
  <c r="E1014" i="2"/>
  <c r="D1014" i="2"/>
  <c r="B1014" i="2"/>
  <c r="G1014" i="2"/>
  <c r="E1013" i="2"/>
  <c r="D1013" i="2"/>
  <c r="B1013" i="2"/>
  <c r="G1013" i="2"/>
  <c r="E1012" i="2"/>
  <c r="D1012" i="2"/>
  <c r="B1012" i="2"/>
  <c r="G1012" i="2"/>
  <c r="E1011" i="2"/>
  <c r="D1011" i="2"/>
  <c r="B1011" i="2"/>
  <c r="G1011" i="2"/>
  <c r="E1010" i="2"/>
  <c r="D1010" i="2"/>
  <c r="B1010" i="2"/>
  <c r="G1010" i="2"/>
  <c r="E1009" i="2"/>
  <c r="D1009" i="2"/>
  <c r="B1009" i="2"/>
  <c r="G1009" i="2"/>
  <c r="E1008" i="2"/>
  <c r="D1008" i="2"/>
  <c r="B1008" i="2"/>
  <c r="G1008" i="2"/>
  <c r="E1007" i="2"/>
  <c r="D1007" i="2"/>
  <c r="B1007" i="2"/>
  <c r="G1007" i="2"/>
  <c r="E1006" i="2"/>
  <c r="D1006" i="2"/>
  <c r="B1006" i="2"/>
  <c r="G1006" i="2"/>
  <c r="E1005" i="2"/>
  <c r="D1005" i="2"/>
  <c r="B1005" i="2"/>
  <c r="G1005" i="2"/>
  <c r="E1004" i="2"/>
  <c r="D1004" i="2"/>
  <c r="B1004" i="2"/>
  <c r="G1004" i="2"/>
  <c r="E1003" i="2"/>
  <c r="D1003" i="2"/>
  <c r="B1003" i="2"/>
  <c r="G1003" i="2"/>
  <c r="E1002" i="2"/>
  <c r="D1002" i="2"/>
  <c r="B1002" i="2"/>
  <c r="G1002" i="2"/>
  <c r="E1001" i="2"/>
  <c r="D1001" i="2"/>
  <c r="B1001" i="2"/>
  <c r="G1001" i="2"/>
  <c r="E1000" i="2"/>
  <c r="D1000" i="2"/>
  <c r="B1000" i="2"/>
  <c r="G1000" i="2"/>
  <c r="E999" i="2"/>
  <c r="D999" i="2"/>
  <c r="B999" i="2"/>
  <c r="G999" i="2"/>
  <c r="E998" i="2"/>
  <c r="D998" i="2"/>
  <c r="B998" i="2"/>
  <c r="G998" i="2"/>
  <c r="E997" i="2"/>
  <c r="D997" i="2"/>
  <c r="B997" i="2"/>
  <c r="G997" i="2"/>
  <c r="E996" i="2"/>
  <c r="D996" i="2"/>
  <c r="B996" i="2"/>
  <c r="G996" i="2"/>
  <c r="E995" i="2"/>
  <c r="D995" i="2"/>
  <c r="B995" i="2"/>
  <c r="G995" i="2"/>
  <c r="E994" i="2"/>
  <c r="D994" i="2"/>
  <c r="B994" i="2"/>
  <c r="G994" i="2"/>
  <c r="E993" i="2"/>
  <c r="D993" i="2"/>
  <c r="B993" i="2"/>
  <c r="G993" i="2"/>
  <c r="E992" i="2"/>
  <c r="D992" i="2"/>
  <c r="B992" i="2"/>
  <c r="G992" i="2"/>
  <c r="E991" i="2"/>
  <c r="D991" i="2"/>
  <c r="B991" i="2"/>
  <c r="G991" i="2"/>
  <c r="E990" i="2"/>
  <c r="D990" i="2"/>
  <c r="B990" i="2"/>
  <c r="G990" i="2"/>
  <c r="E989" i="2"/>
  <c r="D989" i="2"/>
  <c r="B989" i="2"/>
  <c r="G989" i="2"/>
  <c r="E988" i="2"/>
  <c r="D988" i="2"/>
  <c r="B988" i="2"/>
  <c r="G988" i="2"/>
  <c r="E987" i="2"/>
  <c r="D987" i="2"/>
  <c r="B987" i="2"/>
  <c r="G987" i="2"/>
  <c r="E986" i="2"/>
  <c r="D986" i="2"/>
  <c r="B986" i="2"/>
  <c r="G986" i="2"/>
  <c r="E985" i="2"/>
  <c r="D985" i="2"/>
  <c r="B985" i="2"/>
  <c r="G985" i="2"/>
  <c r="E984" i="2"/>
  <c r="D984" i="2"/>
  <c r="B984" i="2"/>
  <c r="G984" i="2"/>
  <c r="E983" i="2"/>
  <c r="D983" i="2"/>
  <c r="B983" i="2"/>
  <c r="G983" i="2"/>
  <c r="E982" i="2"/>
  <c r="D982" i="2"/>
  <c r="B982" i="2"/>
  <c r="G982" i="2"/>
  <c r="E981" i="2"/>
  <c r="D981" i="2"/>
  <c r="B981" i="2"/>
  <c r="G981" i="2"/>
  <c r="E980" i="2"/>
  <c r="D980" i="2"/>
  <c r="B980" i="2"/>
  <c r="G980" i="2"/>
  <c r="E979" i="2"/>
  <c r="D979" i="2"/>
  <c r="B979" i="2"/>
  <c r="G979" i="2"/>
  <c r="E978" i="2"/>
  <c r="D978" i="2"/>
  <c r="B978" i="2"/>
  <c r="G978" i="2"/>
  <c r="E977" i="2"/>
  <c r="D977" i="2"/>
  <c r="B977" i="2"/>
  <c r="G977" i="2"/>
  <c r="E976" i="2"/>
  <c r="D976" i="2"/>
  <c r="B976" i="2"/>
  <c r="G976" i="2"/>
  <c r="E975" i="2"/>
  <c r="D975" i="2"/>
  <c r="B975" i="2"/>
  <c r="G975" i="2"/>
  <c r="E974" i="2"/>
  <c r="D974" i="2"/>
  <c r="B974" i="2"/>
  <c r="G974" i="2"/>
  <c r="E973" i="2"/>
  <c r="D973" i="2"/>
  <c r="B973" i="2"/>
  <c r="G973" i="2"/>
  <c r="E972" i="2"/>
  <c r="D972" i="2"/>
  <c r="B972" i="2"/>
  <c r="G972" i="2"/>
  <c r="E971" i="2"/>
  <c r="D971" i="2"/>
  <c r="B971" i="2"/>
  <c r="G971" i="2"/>
  <c r="E970" i="2"/>
  <c r="D970" i="2"/>
  <c r="B970" i="2"/>
  <c r="G970" i="2"/>
  <c r="E969" i="2"/>
  <c r="D969" i="2"/>
  <c r="B969" i="2"/>
  <c r="G969" i="2"/>
  <c r="E968" i="2"/>
  <c r="D968" i="2"/>
  <c r="B968" i="2"/>
  <c r="G968" i="2"/>
  <c r="E967" i="2"/>
  <c r="D967" i="2"/>
  <c r="B967" i="2"/>
  <c r="G967" i="2"/>
  <c r="E966" i="2"/>
  <c r="D966" i="2"/>
  <c r="B966" i="2"/>
  <c r="G966" i="2"/>
  <c r="E965" i="2"/>
  <c r="D965" i="2"/>
  <c r="B965" i="2"/>
  <c r="G965" i="2"/>
  <c r="E964" i="2"/>
  <c r="D964" i="2"/>
  <c r="B964" i="2"/>
  <c r="G964" i="2"/>
  <c r="E963" i="2"/>
  <c r="D963" i="2"/>
  <c r="B963" i="2"/>
  <c r="G963" i="2"/>
  <c r="E962" i="2"/>
  <c r="D962" i="2"/>
  <c r="B962" i="2"/>
  <c r="G962" i="2"/>
  <c r="E961" i="2"/>
  <c r="D961" i="2"/>
  <c r="B961" i="2"/>
  <c r="G961" i="2"/>
  <c r="E960" i="2"/>
  <c r="D960" i="2"/>
  <c r="B960" i="2"/>
  <c r="G960" i="2"/>
  <c r="E959" i="2"/>
  <c r="D959" i="2"/>
  <c r="B959" i="2"/>
  <c r="G959" i="2"/>
  <c r="E958" i="2"/>
  <c r="D958" i="2"/>
  <c r="B958" i="2"/>
  <c r="G958" i="2"/>
  <c r="E957" i="2"/>
  <c r="D957" i="2"/>
  <c r="B957" i="2"/>
  <c r="G957" i="2"/>
  <c r="E956" i="2"/>
  <c r="D956" i="2"/>
  <c r="B956" i="2"/>
  <c r="G956" i="2"/>
  <c r="E955" i="2"/>
  <c r="D955" i="2"/>
  <c r="B955" i="2"/>
  <c r="G955" i="2"/>
  <c r="E954" i="2"/>
  <c r="D954" i="2"/>
  <c r="B954" i="2"/>
  <c r="G954" i="2"/>
  <c r="E953" i="2"/>
  <c r="D953" i="2"/>
  <c r="B953" i="2"/>
  <c r="G953" i="2"/>
  <c r="E952" i="2"/>
  <c r="D952" i="2"/>
  <c r="B952" i="2"/>
  <c r="G952" i="2"/>
  <c r="E951" i="2"/>
  <c r="D951" i="2"/>
  <c r="B951" i="2"/>
  <c r="G951" i="2"/>
  <c r="E950" i="2"/>
  <c r="D950" i="2"/>
  <c r="B950" i="2"/>
  <c r="G950" i="2"/>
  <c r="E949" i="2"/>
  <c r="D949" i="2"/>
  <c r="B949" i="2"/>
  <c r="G949" i="2"/>
  <c r="E948" i="2"/>
  <c r="D948" i="2"/>
  <c r="B948" i="2"/>
  <c r="G948" i="2"/>
  <c r="E947" i="2"/>
  <c r="D947" i="2"/>
  <c r="B947" i="2"/>
  <c r="G947" i="2"/>
  <c r="E946" i="2"/>
  <c r="D946" i="2"/>
  <c r="B946" i="2"/>
  <c r="G946" i="2"/>
  <c r="E945" i="2"/>
  <c r="D945" i="2"/>
  <c r="B945" i="2"/>
  <c r="G945" i="2"/>
  <c r="E944" i="2"/>
  <c r="D944" i="2"/>
  <c r="B944" i="2"/>
  <c r="G944" i="2"/>
  <c r="E943" i="2"/>
  <c r="D943" i="2"/>
  <c r="B943" i="2"/>
  <c r="G943" i="2"/>
  <c r="E942" i="2"/>
  <c r="D942" i="2"/>
  <c r="B942" i="2"/>
  <c r="G942" i="2"/>
  <c r="E941" i="2"/>
  <c r="D941" i="2"/>
  <c r="B941" i="2"/>
  <c r="G941" i="2"/>
  <c r="E940" i="2"/>
  <c r="D940" i="2"/>
  <c r="B940" i="2"/>
  <c r="G940" i="2"/>
  <c r="E939" i="2"/>
  <c r="D939" i="2"/>
  <c r="B939" i="2"/>
  <c r="G939" i="2"/>
  <c r="E938" i="2"/>
  <c r="D938" i="2"/>
  <c r="B938" i="2"/>
  <c r="G938" i="2"/>
  <c r="E937" i="2"/>
  <c r="D937" i="2"/>
  <c r="B937" i="2"/>
  <c r="G937" i="2"/>
  <c r="E936" i="2"/>
  <c r="D936" i="2"/>
  <c r="B936" i="2"/>
  <c r="G936" i="2"/>
  <c r="E935" i="2"/>
  <c r="D935" i="2"/>
  <c r="B935" i="2"/>
  <c r="G935" i="2"/>
  <c r="E934" i="2"/>
  <c r="D934" i="2"/>
  <c r="B934" i="2"/>
  <c r="G934" i="2"/>
  <c r="E933" i="2"/>
  <c r="D933" i="2"/>
  <c r="B933" i="2"/>
  <c r="G933" i="2"/>
  <c r="E932" i="2"/>
  <c r="D932" i="2"/>
  <c r="B932" i="2"/>
  <c r="G932" i="2"/>
  <c r="E931" i="2"/>
  <c r="D931" i="2"/>
  <c r="B931" i="2"/>
  <c r="G931" i="2"/>
  <c r="E930" i="2"/>
  <c r="D930" i="2"/>
  <c r="B930" i="2"/>
  <c r="G930" i="2"/>
  <c r="E929" i="2"/>
  <c r="D929" i="2"/>
  <c r="B929" i="2"/>
  <c r="G929" i="2"/>
  <c r="E928" i="2"/>
  <c r="D928" i="2"/>
  <c r="B928" i="2"/>
  <c r="G928" i="2"/>
  <c r="E927" i="2"/>
  <c r="D927" i="2"/>
  <c r="B927" i="2"/>
  <c r="G927" i="2"/>
  <c r="E926" i="2"/>
  <c r="D926" i="2"/>
  <c r="B926" i="2"/>
  <c r="G926" i="2"/>
  <c r="E925" i="2"/>
  <c r="D925" i="2"/>
  <c r="B925" i="2"/>
  <c r="G925" i="2"/>
  <c r="E924" i="2"/>
  <c r="D924" i="2"/>
  <c r="B924" i="2"/>
  <c r="G924" i="2"/>
  <c r="E923" i="2"/>
  <c r="D923" i="2"/>
  <c r="B923" i="2"/>
  <c r="G923" i="2"/>
  <c r="E922" i="2"/>
  <c r="D922" i="2"/>
  <c r="B922" i="2"/>
  <c r="G922" i="2"/>
  <c r="E921" i="2"/>
  <c r="D921" i="2"/>
  <c r="B921" i="2"/>
  <c r="G921" i="2"/>
  <c r="E920" i="2"/>
  <c r="D920" i="2"/>
  <c r="B920" i="2"/>
  <c r="G920" i="2"/>
  <c r="E919" i="2"/>
  <c r="D919" i="2"/>
  <c r="B919" i="2"/>
  <c r="G919" i="2"/>
  <c r="E918" i="2"/>
  <c r="D918" i="2"/>
  <c r="B918" i="2"/>
  <c r="G918" i="2"/>
  <c r="E917" i="2"/>
  <c r="D917" i="2"/>
  <c r="B917" i="2"/>
  <c r="G917" i="2"/>
  <c r="E916" i="2"/>
  <c r="D916" i="2"/>
  <c r="B916" i="2"/>
  <c r="G916" i="2"/>
  <c r="E915" i="2"/>
  <c r="D915" i="2"/>
  <c r="B915" i="2"/>
  <c r="G915" i="2"/>
  <c r="E914" i="2"/>
  <c r="D914" i="2"/>
  <c r="B914" i="2"/>
  <c r="G914" i="2"/>
  <c r="E913" i="2"/>
  <c r="D913" i="2"/>
  <c r="B913" i="2"/>
  <c r="G913" i="2"/>
  <c r="E912" i="2"/>
  <c r="D912" i="2"/>
  <c r="B912" i="2"/>
  <c r="G912" i="2"/>
  <c r="E911" i="2"/>
  <c r="D911" i="2"/>
  <c r="B911" i="2"/>
  <c r="G911" i="2"/>
  <c r="E910" i="2"/>
  <c r="D910" i="2"/>
  <c r="B910" i="2"/>
  <c r="G910" i="2"/>
  <c r="E909" i="2"/>
  <c r="D909" i="2"/>
  <c r="B909" i="2"/>
  <c r="G909" i="2"/>
  <c r="E908" i="2"/>
  <c r="D908" i="2"/>
  <c r="B908" i="2"/>
  <c r="G908" i="2"/>
  <c r="E907" i="2"/>
  <c r="D907" i="2"/>
  <c r="B907" i="2"/>
  <c r="G907" i="2"/>
  <c r="E906" i="2"/>
  <c r="D906" i="2"/>
  <c r="B906" i="2"/>
  <c r="G906" i="2"/>
  <c r="E905" i="2"/>
  <c r="D905" i="2"/>
  <c r="B905" i="2"/>
  <c r="G905" i="2"/>
  <c r="E904" i="2"/>
  <c r="D904" i="2"/>
  <c r="B904" i="2"/>
  <c r="G904" i="2"/>
  <c r="E903" i="2"/>
  <c r="D903" i="2"/>
  <c r="B903" i="2"/>
  <c r="G903" i="2"/>
  <c r="E902" i="2"/>
  <c r="D902" i="2"/>
  <c r="B902" i="2"/>
  <c r="G902" i="2"/>
  <c r="E901" i="2"/>
  <c r="D901" i="2"/>
  <c r="B901" i="2"/>
  <c r="G901" i="2"/>
  <c r="E900" i="2"/>
  <c r="D900" i="2"/>
  <c r="B900" i="2"/>
  <c r="G900" i="2"/>
  <c r="E899" i="2"/>
  <c r="D899" i="2"/>
  <c r="B899" i="2"/>
  <c r="G899" i="2"/>
  <c r="E898" i="2"/>
  <c r="D898" i="2"/>
  <c r="B898" i="2"/>
  <c r="G898" i="2"/>
  <c r="E897" i="2"/>
  <c r="D897" i="2"/>
  <c r="B897" i="2"/>
  <c r="G897" i="2"/>
  <c r="E896" i="2"/>
  <c r="D896" i="2"/>
  <c r="B896" i="2"/>
  <c r="G896" i="2"/>
  <c r="E895" i="2"/>
  <c r="D895" i="2"/>
  <c r="B895" i="2"/>
  <c r="G895" i="2"/>
  <c r="E894" i="2"/>
  <c r="D894" i="2"/>
  <c r="B894" i="2"/>
  <c r="G894" i="2"/>
  <c r="E893" i="2"/>
  <c r="D893" i="2"/>
  <c r="B893" i="2"/>
  <c r="G893" i="2"/>
  <c r="E892" i="2"/>
  <c r="D892" i="2"/>
  <c r="B892" i="2"/>
  <c r="G892" i="2"/>
  <c r="E891" i="2"/>
  <c r="D891" i="2"/>
  <c r="B891" i="2"/>
  <c r="G891" i="2"/>
  <c r="E890" i="2"/>
  <c r="D890" i="2"/>
  <c r="B890" i="2"/>
  <c r="G890" i="2"/>
  <c r="E889" i="2"/>
  <c r="D889" i="2"/>
  <c r="B889" i="2"/>
  <c r="G889" i="2"/>
  <c r="E888" i="2"/>
  <c r="D888" i="2"/>
  <c r="B888" i="2"/>
  <c r="G888" i="2"/>
  <c r="E887" i="2"/>
  <c r="D887" i="2"/>
  <c r="B887" i="2"/>
  <c r="G887" i="2"/>
  <c r="E886" i="2"/>
  <c r="D886" i="2"/>
  <c r="B886" i="2"/>
  <c r="G886" i="2"/>
  <c r="E885" i="2"/>
  <c r="D885" i="2"/>
  <c r="B885" i="2"/>
  <c r="G885" i="2"/>
  <c r="E884" i="2"/>
  <c r="D884" i="2"/>
  <c r="B884" i="2"/>
  <c r="G884" i="2"/>
  <c r="E883" i="2"/>
  <c r="D883" i="2"/>
  <c r="B883" i="2"/>
  <c r="G883" i="2"/>
  <c r="E882" i="2"/>
  <c r="D882" i="2"/>
  <c r="B882" i="2"/>
  <c r="G882" i="2"/>
  <c r="E881" i="2"/>
  <c r="D881" i="2"/>
  <c r="B881" i="2"/>
  <c r="G881" i="2"/>
  <c r="E880" i="2"/>
  <c r="D880" i="2"/>
  <c r="B880" i="2"/>
  <c r="G880" i="2"/>
  <c r="E879" i="2"/>
  <c r="D879" i="2"/>
  <c r="B879" i="2"/>
  <c r="G879" i="2"/>
  <c r="E878" i="2"/>
  <c r="D878" i="2"/>
  <c r="B878" i="2"/>
  <c r="G878" i="2"/>
  <c r="E877" i="2"/>
  <c r="D877" i="2"/>
  <c r="B877" i="2"/>
  <c r="G877" i="2"/>
  <c r="E876" i="2"/>
  <c r="D876" i="2"/>
  <c r="B876" i="2"/>
  <c r="G876" i="2"/>
  <c r="E875" i="2"/>
  <c r="D875" i="2"/>
  <c r="B875" i="2"/>
  <c r="G875" i="2"/>
  <c r="E874" i="2"/>
  <c r="D874" i="2"/>
  <c r="B874" i="2"/>
  <c r="G874" i="2"/>
  <c r="E873" i="2"/>
  <c r="D873" i="2"/>
  <c r="B873" i="2"/>
  <c r="G873" i="2"/>
  <c r="E872" i="2"/>
  <c r="D872" i="2"/>
  <c r="B872" i="2"/>
  <c r="G872" i="2"/>
  <c r="E871" i="2"/>
  <c r="D871" i="2"/>
  <c r="B871" i="2"/>
  <c r="G871" i="2"/>
  <c r="E870" i="2"/>
  <c r="D870" i="2"/>
  <c r="B870" i="2"/>
  <c r="G870" i="2"/>
  <c r="E869" i="2"/>
  <c r="D869" i="2"/>
  <c r="B869" i="2"/>
  <c r="G869" i="2"/>
  <c r="E868" i="2"/>
  <c r="D868" i="2"/>
  <c r="B868" i="2"/>
  <c r="G868" i="2"/>
  <c r="E867" i="2"/>
  <c r="D867" i="2"/>
  <c r="B867" i="2"/>
  <c r="G867" i="2"/>
  <c r="E866" i="2"/>
  <c r="D866" i="2"/>
  <c r="B866" i="2"/>
  <c r="G866" i="2"/>
  <c r="E865" i="2"/>
  <c r="D865" i="2"/>
  <c r="B865" i="2"/>
  <c r="G865" i="2"/>
  <c r="E864" i="2"/>
  <c r="D864" i="2"/>
  <c r="B864" i="2"/>
  <c r="G864" i="2"/>
  <c r="E863" i="2"/>
  <c r="D863" i="2"/>
  <c r="B863" i="2"/>
  <c r="G863" i="2"/>
  <c r="E862" i="2"/>
  <c r="D862" i="2"/>
  <c r="B862" i="2"/>
  <c r="G862" i="2"/>
  <c r="E861" i="2"/>
  <c r="D861" i="2"/>
  <c r="B861" i="2"/>
  <c r="G861" i="2"/>
  <c r="E860" i="2"/>
  <c r="D860" i="2"/>
  <c r="B860" i="2"/>
  <c r="G860" i="2"/>
  <c r="E859" i="2"/>
  <c r="D859" i="2"/>
  <c r="B859" i="2"/>
  <c r="G859" i="2"/>
  <c r="E858" i="2"/>
  <c r="D858" i="2"/>
  <c r="B858" i="2"/>
  <c r="G858" i="2"/>
  <c r="E857" i="2"/>
  <c r="D857" i="2"/>
  <c r="B857" i="2"/>
  <c r="G857" i="2"/>
  <c r="E856" i="2"/>
  <c r="D856" i="2"/>
  <c r="B856" i="2"/>
  <c r="G856" i="2"/>
  <c r="E855" i="2"/>
  <c r="D855" i="2"/>
  <c r="B855" i="2"/>
  <c r="G855" i="2"/>
  <c r="E854" i="2"/>
  <c r="D854" i="2"/>
  <c r="B854" i="2"/>
  <c r="G854" i="2"/>
  <c r="E853" i="2"/>
  <c r="D853" i="2"/>
  <c r="B853" i="2"/>
  <c r="G853" i="2"/>
  <c r="E852" i="2"/>
  <c r="D852" i="2"/>
  <c r="B852" i="2"/>
  <c r="G852" i="2"/>
  <c r="E851" i="2"/>
  <c r="D851" i="2"/>
  <c r="B851" i="2"/>
  <c r="G851" i="2"/>
  <c r="E850" i="2"/>
  <c r="D850" i="2"/>
  <c r="B850" i="2"/>
  <c r="G850" i="2"/>
  <c r="E849" i="2"/>
  <c r="D849" i="2"/>
  <c r="B849" i="2"/>
  <c r="G849" i="2"/>
  <c r="E848" i="2"/>
  <c r="D848" i="2"/>
  <c r="B848" i="2"/>
  <c r="G848" i="2"/>
  <c r="E847" i="2"/>
  <c r="D847" i="2"/>
  <c r="B847" i="2"/>
  <c r="G847" i="2"/>
  <c r="E846" i="2"/>
  <c r="D846" i="2"/>
  <c r="B846" i="2"/>
  <c r="G846" i="2"/>
  <c r="E845" i="2"/>
  <c r="D845" i="2"/>
  <c r="B845" i="2"/>
  <c r="G845" i="2"/>
  <c r="E844" i="2"/>
  <c r="D844" i="2"/>
  <c r="B844" i="2"/>
  <c r="G844" i="2"/>
  <c r="E843" i="2"/>
  <c r="D843" i="2"/>
  <c r="B843" i="2"/>
  <c r="G843" i="2"/>
  <c r="E842" i="2"/>
  <c r="D842" i="2"/>
  <c r="B842" i="2"/>
  <c r="G842" i="2"/>
  <c r="E841" i="2"/>
  <c r="D841" i="2"/>
  <c r="B841" i="2"/>
  <c r="G841" i="2"/>
  <c r="E840" i="2"/>
  <c r="D840" i="2"/>
  <c r="B840" i="2"/>
  <c r="G840" i="2"/>
  <c r="E839" i="2"/>
  <c r="D839" i="2"/>
  <c r="B839" i="2"/>
  <c r="G839" i="2"/>
  <c r="E838" i="2"/>
  <c r="D838" i="2"/>
  <c r="B838" i="2"/>
  <c r="G838" i="2"/>
  <c r="E837" i="2"/>
  <c r="D837" i="2"/>
  <c r="B837" i="2"/>
  <c r="G837" i="2"/>
  <c r="E836" i="2"/>
  <c r="D836" i="2"/>
  <c r="B836" i="2"/>
  <c r="G836" i="2"/>
  <c r="E835" i="2"/>
  <c r="D835" i="2"/>
  <c r="B835" i="2"/>
  <c r="G835" i="2"/>
  <c r="E834" i="2"/>
  <c r="D834" i="2"/>
  <c r="B834" i="2"/>
  <c r="G834" i="2"/>
  <c r="E833" i="2"/>
  <c r="D833" i="2"/>
  <c r="B833" i="2"/>
  <c r="G833" i="2"/>
  <c r="E832" i="2"/>
  <c r="D832" i="2"/>
  <c r="B832" i="2"/>
  <c r="G832" i="2"/>
  <c r="E831" i="2"/>
  <c r="D831" i="2"/>
  <c r="B831" i="2"/>
  <c r="G831" i="2"/>
  <c r="E830" i="2"/>
  <c r="D830" i="2"/>
  <c r="B830" i="2"/>
  <c r="G830" i="2"/>
  <c r="E829" i="2"/>
  <c r="D829" i="2"/>
  <c r="B829" i="2"/>
  <c r="G829" i="2"/>
  <c r="E828" i="2"/>
  <c r="D828" i="2"/>
  <c r="B828" i="2"/>
  <c r="G828" i="2"/>
  <c r="E827" i="2"/>
  <c r="D827" i="2"/>
  <c r="B827" i="2"/>
  <c r="G827" i="2"/>
  <c r="E826" i="2"/>
  <c r="D826" i="2"/>
  <c r="B826" i="2"/>
  <c r="G826" i="2"/>
  <c r="E825" i="2"/>
  <c r="D825" i="2"/>
  <c r="B825" i="2"/>
  <c r="G825" i="2"/>
  <c r="E824" i="2"/>
  <c r="D824" i="2"/>
  <c r="B824" i="2"/>
  <c r="G824" i="2"/>
  <c r="E823" i="2"/>
  <c r="D823" i="2"/>
  <c r="B823" i="2"/>
  <c r="G823" i="2"/>
  <c r="E822" i="2"/>
  <c r="D822" i="2"/>
  <c r="B822" i="2"/>
  <c r="G822" i="2"/>
  <c r="E821" i="2"/>
  <c r="D821" i="2"/>
  <c r="B821" i="2"/>
  <c r="G821" i="2"/>
  <c r="E820" i="2"/>
  <c r="D820" i="2"/>
  <c r="B820" i="2"/>
  <c r="G820" i="2"/>
  <c r="E819" i="2"/>
  <c r="D819" i="2"/>
  <c r="B819" i="2"/>
  <c r="G819" i="2"/>
  <c r="E818" i="2"/>
  <c r="D818" i="2"/>
  <c r="B818" i="2"/>
  <c r="G818" i="2"/>
  <c r="E817" i="2"/>
  <c r="D817" i="2"/>
  <c r="B817" i="2"/>
  <c r="G817" i="2"/>
  <c r="E816" i="2"/>
  <c r="D816" i="2"/>
  <c r="B816" i="2"/>
  <c r="G816" i="2"/>
  <c r="E815" i="2"/>
  <c r="D815" i="2"/>
  <c r="B815" i="2"/>
  <c r="G815" i="2"/>
  <c r="E814" i="2"/>
  <c r="D814" i="2"/>
  <c r="B814" i="2"/>
  <c r="G814" i="2"/>
  <c r="E813" i="2"/>
  <c r="D813" i="2"/>
  <c r="B813" i="2"/>
  <c r="G813" i="2"/>
  <c r="E812" i="2"/>
  <c r="D812" i="2"/>
  <c r="B812" i="2"/>
  <c r="G812" i="2"/>
  <c r="E811" i="2"/>
  <c r="D811" i="2"/>
  <c r="B811" i="2"/>
  <c r="G811" i="2"/>
  <c r="E810" i="2"/>
  <c r="D810" i="2"/>
  <c r="B810" i="2"/>
  <c r="G810" i="2"/>
  <c r="E809" i="2"/>
  <c r="D809" i="2"/>
  <c r="B809" i="2"/>
  <c r="G809" i="2"/>
  <c r="E808" i="2"/>
  <c r="D808" i="2"/>
  <c r="B808" i="2"/>
  <c r="G808" i="2"/>
  <c r="E807" i="2"/>
  <c r="D807" i="2"/>
  <c r="B807" i="2"/>
  <c r="G807" i="2"/>
  <c r="E806" i="2"/>
  <c r="D806" i="2"/>
  <c r="B806" i="2"/>
  <c r="G806" i="2"/>
  <c r="E805" i="2"/>
  <c r="D805" i="2"/>
  <c r="B805" i="2"/>
  <c r="G805" i="2"/>
  <c r="E804" i="2"/>
  <c r="D804" i="2"/>
  <c r="B804" i="2"/>
  <c r="G804" i="2"/>
  <c r="E803" i="2"/>
  <c r="D803" i="2"/>
  <c r="B803" i="2"/>
  <c r="G803" i="2"/>
  <c r="E802" i="2"/>
  <c r="D802" i="2"/>
  <c r="B802" i="2"/>
  <c r="G802" i="2"/>
  <c r="E801" i="2"/>
  <c r="D801" i="2"/>
  <c r="B801" i="2"/>
  <c r="G801" i="2"/>
  <c r="E800" i="2"/>
  <c r="D800" i="2"/>
  <c r="B800" i="2"/>
  <c r="G800" i="2"/>
  <c r="E799" i="2"/>
  <c r="D799" i="2"/>
  <c r="B799" i="2"/>
  <c r="G799" i="2"/>
  <c r="E798" i="2"/>
  <c r="D798" i="2"/>
  <c r="B798" i="2"/>
  <c r="G798" i="2"/>
  <c r="E797" i="2"/>
  <c r="D797" i="2"/>
  <c r="B797" i="2"/>
  <c r="G797" i="2"/>
  <c r="E796" i="2"/>
  <c r="D796" i="2"/>
  <c r="B796" i="2"/>
  <c r="G796" i="2"/>
  <c r="E795" i="2"/>
  <c r="D795" i="2"/>
  <c r="B795" i="2"/>
  <c r="G795" i="2"/>
  <c r="E794" i="2"/>
  <c r="D794" i="2"/>
  <c r="B794" i="2"/>
  <c r="G794" i="2"/>
  <c r="E793" i="2"/>
  <c r="D793" i="2"/>
  <c r="B793" i="2"/>
  <c r="G793" i="2"/>
  <c r="E792" i="2"/>
  <c r="D792" i="2"/>
  <c r="B792" i="2"/>
  <c r="G792" i="2"/>
  <c r="E791" i="2"/>
  <c r="D791" i="2"/>
  <c r="B791" i="2"/>
  <c r="G791" i="2"/>
  <c r="E790" i="2"/>
  <c r="D790" i="2"/>
  <c r="B790" i="2"/>
  <c r="G790" i="2"/>
  <c r="E789" i="2"/>
  <c r="D789" i="2"/>
  <c r="B789" i="2"/>
  <c r="G789" i="2"/>
  <c r="E788" i="2"/>
  <c r="D788" i="2"/>
  <c r="B788" i="2"/>
  <c r="G788" i="2"/>
  <c r="E787" i="2"/>
  <c r="D787" i="2"/>
  <c r="B787" i="2"/>
  <c r="G787" i="2"/>
  <c r="E786" i="2"/>
  <c r="D786" i="2"/>
  <c r="B786" i="2"/>
  <c r="G786" i="2"/>
  <c r="E785" i="2"/>
  <c r="D785" i="2"/>
  <c r="B785" i="2"/>
  <c r="G785" i="2"/>
  <c r="E784" i="2"/>
  <c r="D784" i="2"/>
  <c r="B784" i="2"/>
  <c r="G784" i="2"/>
  <c r="E783" i="2"/>
  <c r="D783" i="2"/>
  <c r="B783" i="2"/>
  <c r="G783" i="2"/>
  <c r="E782" i="2"/>
  <c r="D782" i="2"/>
  <c r="B782" i="2"/>
  <c r="G782" i="2"/>
  <c r="E781" i="2"/>
  <c r="D781" i="2"/>
  <c r="B781" i="2"/>
  <c r="G781" i="2"/>
  <c r="E780" i="2"/>
  <c r="D780" i="2"/>
  <c r="B780" i="2"/>
  <c r="G780" i="2"/>
  <c r="E779" i="2"/>
  <c r="D779" i="2"/>
  <c r="B779" i="2"/>
  <c r="G779" i="2"/>
  <c r="E778" i="2"/>
  <c r="D778" i="2"/>
  <c r="B778" i="2"/>
  <c r="G778" i="2"/>
  <c r="E777" i="2"/>
  <c r="D777" i="2"/>
  <c r="B777" i="2"/>
  <c r="G777" i="2"/>
  <c r="E776" i="2"/>
  <c r="D776" i="2"/>
  <c r="B776" i="2"/>
  <c r="G776" i="2"/>
  <c r="E775" i="2"/>
  <c r="D775" i="2"/>
  <c r="B775" i="2"/>
  <c r="G775" i="2"/>
  <c r="E774" i="2"/>
  <c r="D774" i="2"/>
  <c r="B774" i="2"/>
  <c r="G774" i="2"/>
  <c r="E773" i="2"/>
  <c r="D773" i="2"/>
  <c r="B773" i="2"/>
  <c r="G773" i="2"/>
  <c r="E772" i="2"/>
  <c r="D772" i="2"/>
  <c r="B772" i="2"/>
  <c r="G772" i="2"/>
  <c r="E771" i="2"/>
  <c r="D771" i="2"/>
  <c r="B771" i="2"/>
  <c r="G771" i="2"/>
  <c r="E770" i="2"/>
  <c r="D770" i="2"/>
  <c r="B770" i="2"/>
  <c r="G770" i="2"/>
  <c r="E769" i="2"/>
  <c r="D769" i="2"/>
  <c r="B769" i="2"/>
  <c r="G769" i="2"/>
  <c r="E768" i="2"/>
  <c r="D768" i="2"/>
  <c r="B768" i="2"/>
  <c r="G768" i="2"/>
  <c r="E767" i="2"/>
  <c r="D767" i="2"/>
  <c r="B767" i="2"/>
  <c r="G767" i="2"/>
  <c r="E766" i="2"/>
  <c r="D766" i="2"/>
  <c r="B766" i="2"/>
  <c r="G766" i="2"/>
  <c r="E765" i="2"/>
  <c r="D765" i="2"/>
  <c r="B765" i="2"/>
  <c r="G765" i="2"/>
  <c r="E764" i="2"/>
  <c r="D764" i="2"/>
  <c r="B764" i="2"/>
  <c r="G764" i="2"/>
  <c r="E763" i="2"/>
  <c r="D763" i="2"/>
  <c r="B763" i="2"/>
  <c r="G763" i="2"/>
  <c r="E762" i="2"/>
  <c r="D762" i="2"/>
  <c r="B762" i="2"/>
  <c r="G762" i="2"/>
  <c r="E761" i="2"/>
  <c r="D761" i="2"/>
  <c r="B761" i="2"/>
  <c r="G761" i="2"/>
  <c r="E760" i="2"/>
  <c r="D760" i="2"/>
  <c r="B760" i="2"/>
  <c r="G760" i="2"/>
  <c r="E759" i="2"/>
  <c r="D759" i="2"/>
  <c r="B759" i="2"/>
  <c r="G759" i="2"/>
  <c r="E758" i="2"/>
  <c r="D758" i="2"/>
  <c r="B758" i="2"/>
  <c r="G758" i="2"/>
  <c r="E757" i="2"/>
  <c r="D757" i="2"/>
  <c r="B757" i="2"/>
  <c r="G757" i="2"/>
  <c r="E756" i="2"/>
  <c r="D756" i="2"/>
  <c r="B756" i="2"/>
  <c r="G756" i="2"/>
  <c r="E755" i="2"/>
  <c r="D755" i="2"/>
  <c r="B755" i="2"/>
  <c r="G755" i="2"/>
  <c r="E754" i="2"/>
  <c r="D754" i="2"/>
  <c r="B754" i="2"/>
  <c r="G754" i="2"/>
  <c r="E753" i="2"/>
  <c r="D753" i="2"/>
  <c r="B753" i="2"/>
  <c r="G753" i="2"/>
  <c r="E752" i="2"/>
  <c r="D752" i="2"/>
  <c r="B752" i="2"/>
  <c r="G752" i="2"/>
  <c r="E751" i="2"/>
  <c r="D751" i="2"/>
  <c r="B751" i="2"/>
  <c r="G751" i="2"/>
  <c r="E750" i="2"/>
  <c r="D750" i="2"/>
  <c r="B750" i="2"/>
  <c r="G750" i="2"/>
  <c r="E749" i="2"/>
  <c r="D749" i="2"/>
  <c r="B749" i="2"/>
  <c r="G749" i="2"/>
  <c r="E748" i="2"/>
  <c r="D748" i="2"/>
  <c r="B748" i="2"/>
  <c r="G748" i="2"/>
  <c r="E747" i="2"/>
  <c r="D747" i="2"/>
  <c r="B747" i="2"/>
  <c r="G747" i="2"/>
  <c r="E746" i="2"/>
  <c r="D746" i="2"/>
  <c r="B746" i="2"/>
  <c r="G746" i="2"/>
  <c r="E745" i="2"/>
  <c r="D745" i="2"/>
  <c r="B745" i="2"/>
  <c r="G745" i="2"/>
  <c r="E744" i="2"/>
  <c r="D744" i="2"/>
  <c r="B744" i="2"/>
  <c r="G744" i="2"/>
  <c r="E743" i="2"/>
  <c r="D743" i="2"/>
  <c r="B743" i="2"/>
  <c r="G743" i="2"/>
  <c r="E742" i="2"/>
  <c r="D742" i="2"/>
  <c r="B742" i="2"/>
  <c r="G742" i="2"/>
  <c r="E741" i="2"/>
  <c r="D741" i="2"/>
  <c r="B741" i="2"/>
  <c r="G741" i="2"/>
  <c r="E740" i="2"/>
  <c r="D740" i="2"/>
  <c r="B740" i="2"/>
  <c r="G740" i="2"/>
  <c r="E739" i="2"/>
  <c r="D739" i="2"/>
  <c r="B739" i="2"/>
  <c r="G739" i="2"/>
  <c r="E738" i="2"/>
  <c r="D738" i="2"/>
  <c r="B738" i="2"/>
  <c r="G738" i="2"/>
  <c r="E737" i="2"/>
  <c r="D737" i="2"/>
  <c r="B737" i="2"/>
  <c r="G737" i="2"/>
  <c r="E736" i="2"/>
  <c r="D736" i="2"/>
  <c r="B736" i="2"/>
  <c r="G736" i="2"/>
  <c r="E735" i="2"/>
  <c r="D735" i="2"/>
  <c r="B735" i="2"/>
  <c r="G735" i="2"/>
  <c r="E734" i="2"/>
  <c r="D734" i="2"/>
  <c r="B734" i="2"/>
  <c r="G734" i="2"/>
  <c r="E733" i="2"/>
  <c r="D733" i="2"/>
  <c r="B733" i="2"/>
  <c r="G733" i="2"/>
  <c r="E732" i="2"/>
  <c r="D732" i="2"/>
  <c r="B732" i="2"/>
  <c r="G732" i="2"/>
  <c r="E731" i="2"/>
  <c r="D731" i="2"/>
  <c r="B731" i="2"/>
  <c r="G731" i="2"/>
  <c r="E730" i="2"/>
  <c r="D730" i="2"/>
  <c r="B730" i="2"/>
  <c r="G730" i="2"/>
  <c r="E729" i="2"/>
  <c r="D729" i="2"/>
  <c r="B729" i="2"/>
  <c r="G729" i="2"/>
  <c r="E728" i="2"/>
  <c r="D728" i="2"/>
  <c r="B728" i="2"/>
  <c r="G728" i="2"/>
  <c r="E727" i="2"/>
  <c r="D727" i="2"/>
  <c r="B727" i="2"/>
  <c r="G727" i="2"/>
  <c r="E726" i="2"/>
  <c r="D726" i="2"/>
  <c r="B726" i="2"/>
  <c r="G726" i="2"/>
  <c r="E725" i="2"/>
  <c r="D725" i="2"/>
  <c r="B725" i="2"/>
  <c r="G725" i="2"/>
  <c r="E724" i="2"/>
  <c r="D724" i="2"/>
  <c r="B724" i="2"/>
  <c r="G724" i="2"/>
  <c r="E723" i="2"/>
  <c r="D723" i="2"/>
  <c r="B723" i="2"/>
  <c r="G723" i="2"/>
  <c r="E722" i="2"/>
  <c r="D722" i="2"/>
  <c r="B722" i="2"/>
  <c r="G722" i="2"/>
  <c r="E721" i="2"/>
  <c r="D721" i="2"/>
  <c r="B721" i="2"/>
  <c r="G721" i="2"/>
  <c r="E720" i="2"/>
  <c r="D720" i="2"/>
  <c r="B720" i="2"/>
  <c r="G720" i="2"/>
  <c r="E719" i="2"/>
  <c r="D719" i="2"/>
  <c r="B719" i="2"/>
  <c r="G719" i="2"/>
  <c r="E718" i="2"/>
  <c r="D718" i="2"/>
  <c r="B718" i="2"/>
  <c r="G718" i="2"/>
  <c r="E717" i="2"/>
  <c r="D717" i="2"/>
  <c r="B717" i="2"/>
  <c r="G717" i="2"/>
  <c r="E716" i="2"/>
  <c r="D716" i="2"/>
  <c r="B716" i="2"/>
  <c r="G716" i="2"/>
  <c r="E715" i="2"/>
  <c r="D715" i="2"/>
  <c r="B715" i="2"/>
  <c r="G715" i="2"/>
  <c r="E714" i="2"/>
  <c r="D714" i="2"/>
  <c r="B714" i="2"/>
  <c r="G714" i="2"/>
  <c r="E713" i="2"/>
  <c r="D713" i="2"/>
  <c r="B713" i="2"/>
  <c r="G713" i="2"/>
  <c r="E712" i="2"/>
  <c r="D712" i="2"/>
  <c r="B712" i="2"/>
  <c r="G712" i="2"/>
  <c r="E711" i="2"/>
  <c r="D711" i="2"/>
  <c r="B711" i="2"/>
  <c r="G711" i="2"/>
  <c r="E710" i="2"/>
  <c r="D710" i="2"/>
  <c r="B710" i="2"/>
  <c r="G710" i="2"/>
  <c r="E709" i="2"/>
  <c r="D709" i="2"/>
  <c r="B709" i="2"/>
  <c r="G709" i="2"/>
  <c r="E708" i="2"/>
  <c r="D708" i="2"/>
  <c r="B708" i="2"/>
  <c r="G708" i="2"/>
  <c r="E707" i="2"/>
  <c r="D707" i="2"/>
  <c r="B707" i="2"/>
  <c r="G707" i="2"/>
  <c r="E706" i="2"/>
  <c r="D706" i="2"/>
  <c r="B706" i="2"/>
  <c r="G706" i="2"/>
  <c r="E705" i="2"/>
  <c r="D705" i="2"/>
  <c r="B705" i="2"/>
  <c r="G705" i="2"/>
  <c r="E704" i="2"/>
  <c r="D704" i="2"/>
  <c r="B704" i="2"/>
  <c r="G704" i="2"/>
  <c r="E703" i="2"/>
  <c r="D703" i="2"/>
  <c r="B703" i="2"/>
  <c r="G703" i="2"/>
  <c r="E702" i="2"/>
  <c r="D702" i="2"/>
  <c r="B702" i="2"/>
  <c r="G702" i="2"/>
  <c r="E701" i="2"/>
  <c r="D701" i="2"/>
  <c r="B701" i="2"/>
  <c r="G701" i="2"/>
  <c r="E700" i="2"/>
  <c r="D700" i="2"/>
  <c r="B700" i="2"/>
  <c r="G700" i="2"/>
  <c r="E699" i="2"/>
  <c r="D699" i="2"/>
  <c r="B699" i="2"/>
  <c r="G699" i="2"/>
  <c r="E698" i="2"/>
  <c r="D698" i="2"/>
  <c r="B698" i="2"/>
  <c r="G698" i="2"/>
  <c r="E697" i="2"/>
  <c r="D697" i="2"/>
  <c r="B697" i="2"/>
  <c r="G697" i="2"/>
  <c r="E696" i="2"/>
  <c r="D696" i="2"/>
  <c r="B696" i="2"/>
  <c r="G696" i="2"/>
  <c r="E695" i="2"/>
  <c r="D695" i="2"/>
  <c r="B695" i="2"/>
  <c r="G695" i="2"/>
  <c r="E694" i="2"/>
  <c r="D694" i="2"/>
  <c r="B694" i="2"/>
  <c r="G694" i="2"/>
  <c r="E693" i="2"/>
  <c r="D693" i="2"/>
  <c r="B693" i="2"/>
  <c r="G693" i="2"/>
  <c r="E692" i="2"/>
  <c r="D692" i="2"/>
  <c r="B692" i="2"/>
  <c r="G692" i="2"/>
  <c r="E691" i="2"/>
  <c r="D691" i="2"/>
  <c r="B691" i="2"/>
  <c r="G691" i="2"/>
  <c r="E690" i="2"/>
  <c r="D690" i="2"/>
  <c r="B690" i="2"/>
  <c r="G690" i="2"/>
  <c r="E689" i="2"/>
  <c r="D689" i="2"/>
  <c r="B689" i="2"/>
  <c r="G689" i="2"/>
  <c r="E688" i="2"/>
  <c r="D688" i="2"/>
  <c r="B688" i="2"/>
  <c r="G688" i="2"/>
  <c r="E687" i="2"/>
  <c r="D687" i="2"/>
  <c r="B687" i="2"/>
  <c r="G687" i="2"/>
  <c r="E686" i="2"/>
  <c r="D686" i="2"/>
  <c r="B686" i="2"/>
  <c r="G686" i="2"/>
  <c r="E685" i="2"/>
  <c r="D685" i="2"/>
  <c r="B685" i="2"/>
  <c r="G685" i="2"/>
  <c r="E684" i="2"/>
  <c r="D684" i="2"/>
  <c r="B684" i="2"/>
  <c r="G684" i="2"/>
  <c r="E683" i="2"/>
  <c r="D683" i="2"/>
  <c r="B683" i="2"/>
  <c r="G683" i="2"/>
  <c r="E682" i="2"/>
  <c r="D682" i="2"/>
  <c r="B682" i="2"/>
  <c r="G682" i="2"/>
  <c r="E681" i="2"/>
  <c r="D681" i="2"/>
  <c r="B681" i="2"/>
  <c r="G681" i="2"/>
  <c r="E680" i="2"/>
  <c r="D680" i="2"/>
  <c r="B680" i="2"/>
  <c r="G680" i="2"/>
  <c r="E679" i="2"/>
  <c r="D679" i="2"/>
  <c r="B679" i="2"/>
  <c r="G679" i="2"/>
  <c r="E678" i="2"/>
  <c r="D678" i="2"/>
  <c r="B678" i="2"/>
  <c r="G678" i="2"/>
  <c r="E677" i="2"/>
  <c r="D677" i="2"/>
  <c r="B677" i="2"/>
  <c r="G677" i="2"/>
  <c r="E676" i="2"/>
  <c r="D676" i="2"/>
  <c r="B676" i="2"/>
  <c r="G676" i="2"/>
  <c r="E675" i="2"/>
  <c r="D675" i="2"/>
  <c r="B675" i="2"/>
  <c r="G675" i="2"/>
  <c r="E674" i="2"/>
  <c r="D674" i="2"/>
  <c r="B674" i="2"/>
  <c r="G674" i="2"/>
  <c r="E673" i="2"/>
  <c r="D673" i="2"/>
  <c r="B673" i="2"/>
  <c r="G673" i="2"/>
  <c r="E672" i="2"/>
  <c r="D672" i="2"/>
  <c r="B672" i="2"/>
  <c r="G672" i="2"/>
  <c r="E671" i="2"/>
  <c r="D671" i="2"/>
  <c r="B671" i="2"/>
  <c r="G671" i="2"/>
  <c r="E670" i="2"/>
  <c r="D670" i="2"/>
  <c r="B670" i="2"/>
  <c r="G670" i="2"/>
  <c r="E669" i="2"/>
  <c r="D669" i="2"/>
  <c r="B669" i="2"/>
  <c r="G669" i="2"/>
  <c r="E668" i="2"/>
  <c r="D668" i="2"/>
  <c r="B668" i="2"/>
  <c r="G668" i="2"/>
  <c r="E667" i="2"/>
  <c r="D667" i="2"/>
  <c r="B667" i="2"/>
  <c r="G667" i="2"/>
  <c r="E666" i="2"/>
  <c r="D666" i="2"/>
  <c r="B666" i="2"/>
  <c r="G666" i="2"/>
  <c r="E665" i="2"/>
  <c r="D665" i="2"/>
  <c r="B665" i="2"/>
  <c r="G665" i="2"/>
  <c r="E664" i="2"/>
  <c r="D664" i="2"/>
  <c r="B664" i="2"/>
  <c r="G664" i="2"/>
  <c r="E663" i="2"/>
  <c r="D663" i="2"/>
  <c r="B663" i="2"/>
  <c r="G663" i="2"/>
  <c r="E662" i="2"/>
  <c r="D662" i="2"/>
  <c r="B662" i="2"/>
  <c r="G662" i="2"/>
  <c r="E661" i="2"/>
  <c r="D661" i="2"/>
  <c r="B661" i="2"/>
  <c r="G661" i="2"/>
  <c r="E660" i="2"/>
  <c r="D660" i="2"/>
  <c r="B660" i="2"/>
  <c r="G660" i="2"/>
  <c r="E659" i="2"/>
  <c r="D659" i="2"/>
  <c r="B659" i="2"/>
  <c r="G659" i="2"/>
  <c r="E658" i="2"/>
  <c r="D658" i="2"/>
  <c r="B658" i="2"/>
  <c r="G658" i="2"/>
  <c r="E657" i="2"/>
  <c r="D657" i="2"/>
  <c r="B657" i="2"/>
  <c r="G657" i="2"/>
  <c r="E656" i="2"/>
  <c r="D656" i="2"/>
  <c r="B656" i="2"/>
  <c r="G656" i="2"/>
  <c r="E655" i="2"/>
  <c r="D655" i="2"/>
  <c r="B655" i="2"/>
  <c r="G655" i="2"/>
  <c r="E654" i="2"/>
  <c r="D654" i="2"/>
  <c r="B654" i="2"/>
  <c r="G654" i="2"/>
  <c r="E653" i="2"/>
  <c r="D653" i="2"/>
  <c r="B653" i="2"/>
  <c r="G653" i="2"/>
  <c r="E652" i="2"/>
  <c r="D652" i="2"/>
  <c r="B652" i="2"/>
  <c r="G652" i="2"/>
  <c r="E651" i="2"/>
  <c r="D651" i="2"/>
  <c r="B651" i="2"/>
  <c r="G651" i="2"/>
  <c r="E650" i="2"/>
  <c r="D650" i="2"/>
  <c r="B650" i="2"/>
  <c r="G650" i="2"/>
  <c r="E649" i="2"/>
  <c r="D649" i="2"/>
  <c r="B649" i="2"/>
  <c r="G649" i="2"/>
  <c r="E648" i="2"/>
  <c r="D648" i="2"/>
  <c r="B648" i="2"/>
  <c r="G648" i="2"/>
  <c r="E647" i="2"/>
  <c r="D647" i="2"/>
  <c r="B647" i="2"/>
  <c r="G647" i="2"/>
  <c r="E646" i="2"/>
  <c r="D646" i="2"/>
  <c r="B646" i="2"/>
  <c r="G646" i="2"/>
  <c r="E645" i="2"/>
  <c r="D645" i="2"/>
  <c r="B645" i="2"/>
  <c r="G645" i="2"/>
  <c r="E644" i="2"/>
  <c r="D644" i="2"/>
  <c r="B644" i="2"/>
  <c r="G644" i="2"/>
  <c r="E643" i="2"/>
  <c r="D643" i="2"/>
  <c r="B643" i="2"/>
  <c r="G643" i="2"/>
  <c r="E642" i="2"/>
  <c r="D642" i="2"/>
  <c r="B642" i="2"/>
  <c r="G642" i="2"/>
  <c r="E641" i="2"/>
  <c r="D641" i="2"/>
  <c r="B641" i="2"/>
  <c r="G641" i="2"/>
  <c r="E640" i="2"/>
  <c r="D640" i="2"/>
  <c r="B640" i="2"/>
  <c r="G640" i="2"/>
  <c r="E639" i="2"/>
  <c r="D639" i="2"/>
  <c r="B639" i="2"/>
  <c r="G639" i="2"/>
  <c r="E638" i="2"/>
  <c r="D638" i="2"/>
  <c r="B638" i="2"/>
  <c r="G638" i="2"/>
  <c r="E637" i="2"/>
  <c r="D637" i="2"/>
  <c r="B637" i="2"/>
  <c r="G637" i="2"/>
  <c r="E636" i="2"/>
  <c r="D636" i="2"/>
  <c r="B636" i="2"/>
  <c r="G636" i="2"/>
  <c r="E635" i="2"/>
  <c r="D635" i="2"/>
  <c r="B635" i="2"/>
  <c r="G635" i="2"/>
  <c r="E634" i="2"/>
  <c r="D634" i="2"/>
  <c r="B634" i="2"/>
  <c r="G634" i="2"/>
  <c r="E633" i="2"/>
  <c r="D633" i="2"/>
  <c r="B633" i="2"/>
  <c r="G633" i="2"/>
  <c r="E632" i="2"/>
  <c r="D632" i="2"/>
  <c r="B632" i="2"/>
  <c r="G632" i="2"/>
  <c r="E631" i="2"/>
  <c r="D631" i="2"/>
  <c r="B631" i="2"/>
  <c r="G631" i="2"/>
  <c r="E630" i="2"/>
  <c r="D630" i="2"/>
  <c r="B630" i="2"/>
  <c r="G630" i="2"/>
  <c r="E629" i="2"/>
  <c r="D629" i="2"/>
  <c r="B629" i="2"/>
  <c r="G629" i="2"/>
  <c r="E628" i="2"/>
  <c r="D628" i="2"/>
  <c r="B628" i="2"/>
  <c r="G628" i="2"/>
  <c r="E627" i="2"/>
  <c r="D627" i="2"/>
  <c r="B627" i="2"/>
  <c r="G627" i="2"/>
  <c r="E626" i="2"/>
  <c r="D626" i="2"/>
  <c r="B626" i="2"/>
  <c r="G626" i="2"/>
  <c r="E625" i="2"/>
  <c r="D625" i="2"/>
  <c r="B625" i="2"/>
  <c r="G625" i="2"/>
  <c r="E624" i="2"/>
  <c r="D624" i="2"/>
  <c r="B624" i="2"/>
  <c r="G624" i="2"/>
  <c r="E623" i="2"/>
  <c r="D623" i="2"/>
  <c r="B623" i="2"/>
  <c r="G623" i="2"/>
  <c r="E622" i="2"/>
  <c r="D622" i="2"/>
  <c r="B622" i="2"/>
  <c r="G622" i="2"/>
  <c r="E621" i="2"/>
  <c r="D621" i="2"/>
  <c r="B621" i="2"/>
  <c r="G621" i="2"/>
  <c r="E620" i="2"/>
  <c r="D620" i="2"/>
  <c r="B620" i="2"/>
  <c r="G620" i="2"/>
  <c r="E619" i="2"/>
  <c r="D619" i="2"/>
  <c r="B619" i="2"/>
  <c r="G619" i="2"/>
  <c r="E618" i="2"/>
  <c r="D618" i="2"/>
  <c r="B618" i="2"/>
  <c r="G618" i="2"/>
  <c r="E617" i="2"/>
  <c r="D617" i="2"/>
  <c r="B617" i="2"/>
  <c r="G617" i="2"/>
  <c r="E616" i="2"/>
  <c r="D616" i="2"/>
  <c r="B616" i="2"/>
  <c r="G616" i="2"/>
  <c r="E615" i="2"/>
  <c r="D615" i="2"/>
  <c r="B615" i="2"/>
  <c r="G615" i="2"/>
  <c r="E614" i="2"/>
  <c r="D614" i="2"/>
  <c r="B614" i="2"/>
  <c r="G614" i="2"/>
  <c r="E613" i="2"/>
  <c r="D613" i="2"/>
  <c r="B613" i="2"/>
  <c r="G613" i="2"/>
  <c r="E612" i="2"/>
  <c r="D612" i="2"/>
  <c r="B612" i="2"/>
  <c r="G612" i="2"/>
  <c r="E611" i="2"/>
  <c r="D611" i="2"/>
  <c r="B611" i="2"/>
  <c r="G611" i="2"/>
  <c r="E610" i="2"/>
  <c r="D610" i="2"/>
  <c r="B610" i="2"/>
  <c r="G610" i="2"/>
  <c r="E609" i="2"/>
  <c r="D609" i="2"/>
  <c r="B609" i="2"/>
  <c r="G609" i="2"/>
  <c r="E608" i="2"/>
  <c r="D608" i="2"/>
  <c r="B608" i="2"/>
  <c r="G608" i="2"/>
  <c r="E607" i="2"/>
  <c r="D607" i="2"/>
  <c r="B607" i="2"/>
  <c r="G607" i="2"/>
  <c r="E606" i="2"/>
  <c r="D606" i="2"/>
  <c r="B606" i="2"/>
  <c r="G606" i="2"/>
  <c r="E605" i="2"/>
  <c r="D605" i="2"/>
  <c r="B605" i="2"/>
  <c r="G605" i="2"/>
  <c r="E604" i="2"/>
  <c r="D604" i="2"/>
  <c r="B604" i="2"/>
  <c r="G604" i="2"/>
  <c r="E603" i="2"/>
  <c r="D603" i="2"/>
  <c r="B603" i="2"/>
  <c r="G603" i="2"/>
  <c r="E602" i="2"/>
  <c r="D602" i="2"/>
  <c r="B602" i="2"/>
  <c r="G602" i="2"/>
  <c r="E601" i="2"/>
  <c r="D601" i="2"/>
  <c r="B601" i="2"/>
  <c r="G601" i="2"/>
  <c r="E600" i="2"/>
  <c r="D600" i="2"/>
  <c r="B600" i="2"/>
  <c r="G600" i="2"/>
  <c r="E599" i="2"/>
  <c r="D599" i="2"/>
  <c r="B599" i="2"/>
  <c r="G599" i="2"/>
  <c r="E598" i="2"/>
  <c r="D598" i="2"/>
  <c r="B598" i="2"/>
  <c r="G598" i="2"/>
  <c r="E597" i="2"/>
  <c r="D597" i="2"/>
  <c r="B597" i="2"/>
  <c r="G597" i="2"/>
  <c r="E596" i="2"/>
  <c r="D596" i="2"/>
  <c r="B596" i="2"/>
  <c r="G596" i="2"/>
  <c r="E595" i="2"/>
  <c r="D595" i="2"/>
  <c r="B595" i="2"/>
  <c r="G595" i="2"/>
  <c r="E594" i="2"/>
  <c r="D594" i="2"/>
  <c r="B594" i="2"/>
  <c r="G594" i="2"/>
  <c r="E593" i="2"/>
  <c r="D593" i="2"/>
  <c r="B593" i="2"/>
  <c r="G593" i="2"/>
  <c r="E592" i="2"/>
  <c r="D592" i="2"/>
  <c r="B592" i="2"/>
  <c r="G592" i="2"/>
  <c r="E591" i="2"/>
  <c r="D591" i="2"/>
  <c r="B591" i="2"/>
  <c r="G591" i="2"/>
  <c r="E590" i="2"/>
  <c r="D590" i="2"/>
  <c r="B590" i="2"/>
  <c r="G590" i="2"/>
  <c r="E589" i="2"/>
  <c r="D589" i="2"/>
  <c r="B589" i="2"/>
  <c r="G589" i="2"/>
  <c r="E588" i="2"/>
  <c r="D588" i="2"/>
  <c r="B588" i="2"/>
  <c r="G588" i="2"/>
  <c r="E587" i="2"/>
  <c r="D587" i="2"/>
  <c r="B587" i="2"/>
  <c r="G587" i="2"/>
  <c r="E586" i="2"/>
  <c r="D586" i="2"/>
  <c r="B586" i="2"/>
  <c r="G586" i="2"/>
  <c r="E585" i="2"/>
  <c r="D585" i="2"/>
  <c r="B585" i="2"/>
  <c r="G585" i="2"/>
  <c r="E584" i="2"/>
  <c r="D584" i="2"/>
  <c r="B584" i="2"/>
  <c r="G584" i="2"/>
  <c r="E583" i="2"/>
  <c r="D583" i="2"/>
  <c r="B583" i="2"/>
  <c r="G583" i="2"/>
  <c r="E582" i="2"/>
  <c r="D582" i="2"/>
  <c r="B582" i="2"/>
  <c r="G582" i="2"/>
  <c r="E581" i="2"/>
  <c r="D581" i="2"/>
  <c r="B581" i="2"/>
  <c r="G581" i="2"/>
  <c r="E580" i="2"/>
  <c r="D580" i="2"/>
  <c r="B580" i="2"/>
  <c r="G580" i="2"/>
  <c r="E579" i="2"/>
  <c r="D579" i="2"/>
  <c r="B579" i="2"/>
  <c r="G579" i="2"/>
  <c r="E578" i="2"/>
  <c r="D578" i="2"/>
  <c r="B578" i="2"/>
  <c r="G578" i="2"/>
  <c r="E577" i="2"/>
  <c r="D577" i="2"/>
  <c r="B577" i="2"/>
  <c r="G577" i="2"/>
  <c r="E576" i="2"/>
  <c r="D576" i="2"/>
  <c r="B576" i="2"/>
  <c r="G576" i="2"/>
  <c r="E575" i="2"/>
  <c r="D575" i="2"/>
  <c r="B575" i="2"/>
  <c r="G575" i="2"/>
  <c r="E574" i="2"/>
  <c r="D574" i="2"/>
  <c r="B574" i="2"/>
  <c r="G574" i="2"/>
  <c r="E573" i="2"/>
  <c r="D573" i="2"/>
  <c r="B573" i="2"/>
  <c r="G573" i="2"/>
  <c r="E572" i="2"/>
  <c r="D572" i="2"/>
  <c r="B572" i="2"/>
  <c r="G572" i="2"/>
  <c r="E571" i="2"/>
  <c r="D571" i="2"/>
  <c r="B571" i="2"/>
  <c r="G571" i="2"/>
  <c r="E570" i="2"/>
  <c r="D570" i="2"/>
  <c r="B570" i="2"/>
  <c r="G570" i="2"/>
  <c r="E569" i="2"/>
  <c r="D569" i="2"/>
  <c r="B569" i="2"/>
  <c r="G569" i="2"/>
  <c r="E568" i="2"/>
  <c r="D568" i="2"/>
  <c r="B568" i="2"/>
  <c r="G568" i="2"/>
  <c r="E567" i="2"/>
  <c r="D567" i="2"/>
  <c r="B567" i="2"/>
  <c r="G567" i="2"/>
  <c r="E566" i="2"/>
  <c r="D566" i="2"/>
  <c r="B566" i="2"/>
  <c r="G566" i="2"/>
  <c r="E565" i="2"/>
  <c r="D565" i="2"/>
  <c r="B565" i="2"/>
  <c r="G565" i="2"/>
  <c r="E564" i="2"/>
  <c r="D564" i="2"/>
  <c r="B564" i="2"/>
  <c r="G564" i="2"/>
  <c r="E563" i="2"/>
  <c r="D563" i="2"/>
  <c r="B563" i="2"/>
  <c r="G563" i="2"/>
  <c r="E562" i="2"/>
  <c r="D562" i="2"/>
  <c r="B562" i="2"/>
  <c r="G562" i="2"/>
  <c r="E561" i="2"/>
  <c r="D561" i="2"/>
  <c r="B561" i="2"/>
  <c r="G561" i="2"/>
  <c r="E560" i="2"/>
  <c r="D560" i="2"/>
  <c r="B560" i="2"/>
  <c r="G560" i="2"/>
  <c r="E559" i="2"/>
  <c r="D559" i="2"/>
  <c r="B559" i="2"/>
  <c r="G559" i="2"/>
  <c r="E558" i="2"/>
  <c r="D558" i="2"/>
  <c r="B558" i="2"/>
  <c r="G558" i="2"/>
  <c r="E557" i="2"/>
  <c r="D557" i="2"/>
  <c r="B557" i="2"/>
  <c r="G557" i="2"/>
  <c r="E556" i="2"/>
  <c r="D556" i="2"/>
  <c r="B556" i="2"/>
  <c r="G556" i="2"/>
  <c r="E555" i="2"/>
  <c r="D555" i="2"/>
  <c r="B555" i="2"/>
  <c r="G555" i="2"/>
  <c r="E554" i="2"/>
  <c r="D554" i="2"/>
  <c r="B554" i="2"/>
  <c r="G554" i="2"/>
  <c r="E553" i="2"/>
  <c r="D553" i="2"/>
  <c r="B553" i="2"/>
  <c r="G553" i="2"/>
  <c r="E552" i="2"/>
  <c r="D552" i="2"/>
  <c r="B552" i="2"/>
  <c r="G552" i="2"/>
  <c r="E551" i="2"/>
  <c r="D551" i="2"/>
  <c r="B551" i="2"/>
  <c r="G551" i="2"/>
  <c r="E550" i="2"/>
  <c r="D550" i="2"/>
  <c r="B550" i="2"/>
  <c r="G550" i="2"/>
  <c r="E549" i="2"/>
  <c r="D549" i="2"/>
  <c r="B549" i="2"/>
  <c r="G549" i="2"/>
  <c r="E548" i="2"/>
  <c r="D548" i="2"/>
  <c r="B548" i="2"/>
  <c r="G548" i="2"/>
  <c r="E547" i="2"/>
  <c r="D547" i="2"/>
  <c r="B547" i="2"/>
  <c r="G547" i="2"/>
  <c r="E546" i="2"/>
  <c r="D546" i="2"/>
  <c r="B546" i="2"/>
  <c r="G546" i="2"/>
  <c r="E545" i="2"/>
  <c r="D545" i="2"/>
  <c r="B545" i="2"/>
  <c r="G545" i="2"/>
  <c r="E544" i="2"/>
  <c r="D544" i="2"/>
  <c r="B544" i="2"/>
  <c r="G544" i="2"/>
  <c r="E543" i="2"/>
  <c r="D543" i="2"/>
  <c r="B543" i="2"/>
  <c r="G543" i="2"/>
  <c r="E542" i="2"/>
  <c r="D542" i="2"/>
  <c r="B542" i="2"/>
  <c r="G542" i="2"/>
  <c r="E541" i="2"/>
  <c r="D541" i="2"/>
  <c r="B541" i="2"/>
  <c r="G541" i="2"/>
  <c r="E540" i="2"/>
  <c r="D540" i="2"/>
  <c r="B540" i="2"/>
  <c r="G540" i="2"/>
  <c r="E539" i="2"/>
  <c r="D539" i="2"/>
  <c r="B539" i="2"/>
  <c r="G539" i="2"/>
  <c r="E538" i="2"/>
  <c r="D538" i="2"/>
  <c r="B538" i="2"/>
  <c r="G538" i="2"/>
  <c r="E537" i="2"/>
  <c r="D537" i="2"/>
  <c r="B537" i="2"/>
  <c r="G537" i="2"/>
  <c r="E536" i="2"/>
  <c r="D536" i="2"/>
  <c r="B536" i="2"/>
  <c r="G536" i="2"/>
  <c r="E535" i="2"/>
  <c r="D535" i="2"/>
  <c r="B535" i="2"/>
  <c r="G535" i="2"/>
  <c r="E534" i="2"/>
  <c r="D534" i="2"/>
  <c r="B534" i="2"/>
  <c r="G534" i="2"/>
  <c r="E533" i="2"/>
  <c r="D533" i="2"/>
  <c r="B533" i="2"/>
  <c r="G533" i="2"/>
  <c r="E532" i="2"/>
  <c r="D532" i="2"/>
  <c r="B532" i="2"/>
  <c r="G532" i="2"/>
  <c r="E531" i="2"/>
  <c r="D531" i="2"/>
  <c r="B531" i="2"/>
  <c r="G531" i="2"/>
  <c r="E530" i="2"/>
  <c r="D530" i="2"/>
  <c r="B530" i="2"/>
  <c r="G530" i="2"/>
  <c r="E529" i="2"/>
  <c r="D529" i="2"/>
  <c r="B529" i="2"/>
  <c r="G529" i="2"/>
  <c r="E528" i="2"/>
  <c r="D528" i="2"/>
  <c r="B528" i="2"/>
  <c r="G528" i="2"/>
  <c r="E527" i="2"/>
  <c r="D527" i="2"/>
  <c r="B527" i="2"/>
  <c r="G527" i="2"/>
  <c r="E526" i="2"/>
  <c r="D526" i="2"/>
  <c r="B526" i="2"/>
  <c r="G526" i="2"/>
  <c r="E525" i="2"/>
  <c r="D525" i="2"/>
  <c r="B525" i="2"/>
  <c r="G525" i="2"/>
  <c r="E524" i="2"/>
  <c r="D524" i="2"/>
  <c r="B524" i="2"/>
  <c r="G524" i="2"/>
  <c r="E523" i="2"/>
  <c r="D523" i="2"/>
  <c r="B523" i="2"/>
  <c r="G523" i="2"/>
  <c r="E522" i="2"/>
  <c r="D522" i="2"/>
  <c r="B522" i="2"/>
  <c r="G522" i="2"/>
  <c r="E521" i="2"/>
  <c r="D521" i="2"/>
  <c r="B521" i="2"/>
  <c r="G521" i="2"/>
  <c r="E520" i="2"/>
  <c r="D520" i="2"/>
  <c r="B520" i="2"/>
  <c r="G520" i="2"/>
  <c r="E519" i="2"/>
  <c r="D519" i="2"/>
  <c r="B519" i="2"/>
  <c r="G519" i="2"/>
  <c r="E518" i="2"/>
  <c r="D518" i="2"/>
  <c r="B518" i="2"/>
  <c r="G518" i="2"/>
  <c r="E517" i="2"/>
  <c r="D517" i="2"/>
  <c r="B517" i="2"/>
  <c r="G517" i="2"/>
  <c r="E516" i="2"/>
  <c r="D516" i="2"/>
  <c r="B516" i="2"/>
  <c r="G516" i="2"/>
  <c r="E515" i="2"/>
  <c r="D515" i="2"/>
  <c r="B515" i="2"/>
  <c r="G515" i="2"/>
  <c r="E514" i="2"/>
  <c r="D514" i="2"/>
  <c r="B514" i="2"/>
  <c r="G514" i="2"/>
  <c r="E513" i="2"/>
  <c r="D513" i="2"/>
  <c r="B513" i="2"/>
  <c r="G513" i="2"/>
  <c r="E512" i="2"/>
  <c r="D512" i="2"/>
  <c r="B512" i="2"/>
  <c r="G512" i="2"/>
  <c r="E511" i="2"/>
  <c r="D511" i="2"/>
  <c r="B511" i="2"/>
  <c r="G511" i="2"/>
  <c r="E510" i="2"/>
  <c r="D510" i="2"/>
  <c r="B510" i="2"/>
  <c r="G510" i="2"/>
  <c r="E509" i="2"/>
  <c r="D509" i="2"/>
  <c r="B509" i="2"/>
  <c r="G509" i="2"/>
  <c r="E508" i="2"/>
  <c r="D508" i="2"/>
  <c r="B508" i="2"/>
  <c r="G508" i="2"/>
  <c r="E507" i="2"/>
  <c r="D507" i="2"/>
  <c r="B507" i="2"/>
  <c r="G507" i="2"/>
  <c r="E506" i="2"/>
  <c r="D506" i="2"/>
  <c r="B506" i="2"/>
  <c r="G506" i="2"/>
  <c r="E505" i="2"/>
  <c r="D505" i="2"/>
  <c r="B505" i="2"/>
  <c r="G505" i="2"/>
  <c r="E504" i="2"/>
  <c r="D504" i="2"/>
  <c r="B504" i="2"/>
  <c r="G504" i="2"/>
  <c r="E503" i="2"/>
  <c r="D503" i="2"/>
  <c r="B503" i="2"/>
  <c r="G503" i="2"/>
  <c r="E502" i="2"/>
  <c r="D502" i="2"/>
  <c r="B502" i="2"/>
  <c r="G502" i="2"/>
  <c r="E501" i="2"/>
  <c r="D501" i="2"/>
  <c r="B501" i="2"/>
  <c r="G501" i="2"/>
  <c r="E500" i="2"/>
  <c r="D500" i="2"/>
  <c r="B500" i="2"/>
  <c r="G500" i="2"/>
  <c r="E499" i="2"/>
  <c r="D499" i="2"/>
  <c r="B499" i="2"/>
  <c r="G499" i="2"/>
  <c r="E498" i="2"/>
  <c r="D498" i="2"/>
  <c r="B498" i="2"/>
  <c r="G498" i="2"/>
  <c r="E497" i="2"/>
  <c r="D497" i="2"/>
  <c r="B497" i="2"/>
  <c r="G497" i="2"/>
  <c r="E496" i="2"/>
  <c r="D496" i="2"/>
  <c r="B496" i="2"/>
  <c r="G496" i="2"/>
  <c r="E495" i="2"/>
  <c r="D495" i="2"/>
  <c r="B495" i="2"/>
  <c r="G495" i="2"/>
  <c r="E494" i="2"/>
  <c r="D494" i="2"/>
  <c r="B494" i="2"/>
  <c r="G494" i="2"/>
  <c r="E493" i="2"/>
  <c r="D493" i="2"/>
  <c r="B493" i="2"/>
  <c r="G493" i="2"/>
  <c r="E492" i="2"/>
  <c r="D492" i="2"/>
  <c r="B492" i="2"/>
  <c r="G492" i="2"/>
  <c r="E491" i="2"/>
  <c r="D491" i="2"/>
  <c r="B491" i="2"/>
  <c r="G491" i="2"/>
  <c r="E490" i="2"/>
  <c r="D490" i="2"/>
  <c r="B490" i="2"/>
  <c r="G490" i="2"/>
  <c r="E489" i="2"/>
  <c r="D489" i="2"/>
  <c r="B489" i="2"/>
  <c r="G489" i="2"/>
  <c r="E488" i="2"/>
  <c r="D488" i="2"/>
  <c r="B488" i="2"/>
  <c r="G488" i="2"/>
  <c r="E487" i="2"/>
  <c r="D487" i="2"/>
  <c r="B487" i="2"/>
  <c r="G487" i="2"/>
  <c r="E486" i="2"/>
  <c r="D486" i="2"/>
  <c r="B486" i="2"/>
  <c r="G486" i="2"/>
  <c r="E485" i="2"/>
  <c r="D485" i="2"/>
  <c r="B485" i="2"/>
  <c r="G485" i="2"/>
  <c r="E484" i="2"/>
  <c r="D484" i="2"/>
  <c r="B484" i="2"/>
  <c r="G484" i="2"/>
  <c r="E483" i="2"/>
  <c r="D483" i="2"/>
  <c r="B483" i="2"/>
  <c r="G483" i="2"/>
  <c r="E482" i="2"/>
  <c r="D482" i="2"/>
  <c r="B482" i="2"/>
  <c r="G482" i="2"/>
  <c r="E481" i="2"/>
  <c r="D481" i="2"/>
  <c r="B481" i="2"/>
  <c r="G481" i="2"/>
  <c r="E480" i="2"/>
  <c r="D480" i="2"/>
  <c r="B480" i="2"/>
  <c r="G480" i="2"/>
  <c r="E479" i="2"/>
  <c r="D479" i="2"/>
  <c r="B479" i="2"/>
  <c r="G479" i="2"/>
  <c r="E478" i="2"/>
  <c r="D478" i="2"/>
  <c r="B478" i="2"/>
  <c r="G478" i="2"/>
  <c r="E477" i="2"/>
  <c r="D477" i="2"/>
  <c r="B477" i="2"/>
  <c r="G477" i="2"/>
  <c r="E476" i="2"/>
  <c r="D476" i="2"/>
  <c r="B476" i="2"/>
  <c r="G476" i="2"/>
  <c r="E475" i="2"/>
  <c r="D475" i="2"/>
  <c r="B475" i="2"/>
  <c r="G475" i="2"/>
  <c r="E474" i="2"/>
  <c r="D474" i="2"/>
  <c r="B474" i="2"/>
  <c r="G474" i="2"/>
  <c r="E473" i="2"/>
  <c r="D473" i="2"/>
  <c r="B473" i="2"/>
  <c r="G473" i="2"/>
  <c r="E472" i="2"/>
  <c r="D472" i="2"/>
  <c r="B472" i="2"/>
  <c r="G472" i="2"/>
  <c r="E471" i="2"/>
  <c r="D471" i="2"/>
  <c r="B471" i="2"/>
  <c r="G471" i="2"/>
  <c r="E470" i="2"/>
  <c r="D470" i="2"/>
  <c r="B470" i="2"/>
  <c r="G470" i="2"/>
  <c r="E469" i="2"/>
  <c r="D469" i="2"/>
  <c r="B469" i="2"/>
  <c r="G469" i="2"/>
  <c r="E468" i="2"/>
  <c r="D468" i="2"/>
  <c r="B468" i="2"/>
  <c r="G468" i="2"/>
  <c r="E467" i="2"/>
  <c r="D467" i="2"/>
  <c r="B467" i="2"/>
  <c r="G467" i="2"/>
  <c r="E466" i="2"/>
  <c r="D466" i="2"/>
  <c r="B466" i="2"/>
  <c r="G466" i="2"/>
  <c r="E465" i="2"/>
  <c r="D465" i="2"/>
  <c r="B465" i="2"/>
  <c r="G465" i="2"/>
  <c r="E464" i="2"/>
  <c r="D464" i="2"/>
  <c r="B464" i="2"/>
  <c r="G464" i="2"/>
  <c r="E463" i="2"/>
  <c r="D463" i="2"/>
  <c r="B463" i="2"/>
  <c r="G463" i="2"/>
  <c r="E462" i="2"/>
  <c r="D462" i="2"/>
  <c r="B462" i="2"/>
  <c r="G462" i="2"/>
  <c r="E461" i="2"/>
  <c r="D461" i="2"/>
  <c r="B461" i="2"/>
  <c r="G461" i="2"/>
  <c r="E460" i="2"/>
  <c r="D460" i="2"/>
  <c r="B460" i="2"/>
  <c r="G460" i="2"/>
  <c r="E459" i="2"/>
  <c r="D459" i="2"/>
  <c r="B459" i="2"/>
  <c r="G459" i="2"/>
  <c r="E458" i="2"/>
  <c r="D458" i="2"/>
  <c r="B458" i="2"/>
  <c r="G458" i="2"/>
  <c r="E457" i="2"/>
  <c r="D457" i="2"/>
  <c r="B457" i="2"/>
  <c r="G457" i="2"/>
  <c r="E456" i="2"/>
  <c r="D456" i="2"/>
  <c r="B456" i="2"/>
  <c r="G456" i="2"/>
  <c r="E455" i="2"/>
  <c r="D455" i="2"/>
  <c r="B455" i="2"/>
  <c r="G455" i="2"/>
  <c r="E454" i="2"/>
  <c r="D454" i="2"/>
  <c r="B454" i="2"/>
  <c r="G454" i="2"/>
  <c r="E453" i="2"/>
  <c r="D453" i="2"/>
  <c r="B453" i="2"/>
  <c r="G453" i="2"/>
  <c r="E452" i="2"/>
  <c r="D452" i="2"/>
  <c r="B452" i="2"/>
  <c r="G452" i="2"/>
  <c r="E451" i="2"/>
  <c r="D451" i="2"/>
  <c r="B451" i="2"/>
  <c r="G451" i="2"/>
  <c r="E450" i="2"/>
  <c r="D450" i="2"/>
  <c r="B450" i="2"/>
  <c r="G450" i="2"/>
  <c r="E449" i="2"/>
  <c r="D449" i="2"/>
  <c r="B449" i="2"/>
  <c r="G449" i="2"/>
  <c r="E448" i="2"/>
  <c r="D448" i="2"/>
  <c r="B448" i="2"/>
  <c r="G448" i="2"/>
  <c r="E447" i="2"/>
  <c r="D447" i="2"/>
  <c r="B447" i="2"/>
  <c r="G447" i="2"/>
  <c r="E446" i="2"/>
  <c r="D446" i="2"/>
  <c r="B446" i="2"/>
  <c r="G446" i="2"/>
  <c r="E445" i="2"/>
  <c r="D445" i="2"/>
  <c r="B445" i="2"/>
  <c r="G445" i="2"/>
  <c r="E444" i="2"/>
  <c r="D444" i="2"/>
  <c r="B444" i="2"/>
  <c r="G444" i="2"/>
  <c r="E443" i="2"/>
  <c r="D443" i="2"/>
  <c r="B443" i="2"/>
  <c r="G443" i="2"/>
  <c r="E442" i="2"/>
  <c r="D442" i="2"/>
  <c r="B442" i="2"/>
  <c r="G442" i="2"/>
  <c r="E441" i="2"/>
  <c r="D441" i="2"/>
  <c r="B441" i="2"/>
  <c r="G441" i="2"/>
  <c r="E440" i="2"/>
  <c r="D440" i="2"/>
  <c r="B440" i="2"/>
  <c r="G440" i="2"/>
  <c r="E439" i="2"/>
  <c r="D439" i="2"/>
  <c r="B439" i="2"/>
  <c r="G439" i="2"/>
  <c r="E438" i="2"/>
  <c r="D438" i="2"/>
  <c r="B438" i="2"/>
  <c r="G438" i="2"/>
  <c r="E437" i="2"/>
  <c r="D437" i="2"/>
  <c r="B437" i="2"/>
  <c r="G437" i="2"/>
  <c r="E436" i="2"/>
  <c r="D436" i="2"/>
  <c r="B436" i="2"/>
  <c r="G436" i="2"/>
  <c r="E435" i="2"/>
  <c r="D435" i="2"/>
  <c r="B435" i="2"/>
  <c r="G435" i="2"/>
  <c r="E434" i="2"/>
  <c r="D434" i="2"/>
  <c r="B434" i="2"/>
  <c r="G434" i="2"/>
  <c r="E433" i="2"/>
  <c r="D433" i="2"/>
  <c r="B433" i="2"/>
  <c r="G433" i="2"/>
  <c r="E432" i="2"/>
  <c r="D432" i="2"/>
  <c r="B432" i="2"/>
  <c r="G432" i="2"/>
  <c r="E431" i="2"/>
  <c r="D431" i="2"/>
  <c r="B431" i="2"/>
  <c r="G431" i="2"/>
  <c r="E430" i="2"/>
  <c r="D430" i="2"/>
  <c r="B430" i="2"/>
  <c r="G430" i="2"/>
  <c r="E429" i="2"/>
  <c r="D429" i="2"/>
  <c r="B429" i="2"/>
  <c r="G429" i="2"/>
  <c r="E428" i="2"/>
  <c r="D428" i="2"/>
  <c r="B428" i="2"/>
  <c r="G428" i="2"/>
  <c r="E427" i="2"/>
  <c r="D427" i="2"/>
  <c r="B427" i="2"/>
  <c r="G427" i="2"/>
  <c r="E426" i="2"/>
  <c r="D426" i="2"/>
  <c r="B426" i="2"/>
  <c r="G426" i="2"/>
  <c r="E425" i="2"/>
  <c r="D425" i="2"/>
  <c r="B425" i="2"/>
  <c r="G425" i="2"/>
  <c r="E424" i="2"/>
  <c r="D424" i="2"/>
  <c r="B424" i="2"/>
  <c r="G424" i="2"/>
  <c r="E423" i="2"/>
  <c r="D423" i="2"/>
  <c r="B423" i="2"/>
  <c r="G423" i="2"/>
  <c r="E422" i="2"/>
  <c r="D422" i="2"/>
  <c r="B422" i="2"/>
  <c r="G422" i="2"/>
  <c r="E421" i="2"/>
  <c r="D421" i="2"/>
  <c r="B421" i="2"/>
  <c r="G421" i="2"/>
  <c r="E420" i="2"/>
  <c r="D420" i="2"/>
  <c r="B420" i="2"/>
  <c r="G420" i="2"/>
  <c r="E419" i="2"/>
  <c r="D419" i="2"/>
  <c r="B419" i="2"/>
  <c r="G419" i="2"/>
  <c r="E418" i="2"/>
  <c r="D418" i="2"/>
  <c r="B418" i="2"/>
  <c r="G418" i="2"/>
  <c r="E417" i="2"/>
  <c r="D417" i="2"/>
  <c r="B417" i="2"/>
  <c r="G417" i="2"/>
  <c r="E416" i="2"/>
  <c r="D416" i="2"/>
  <c r="B416" i="2"/>
  <c r="G416" i="2"/>
  <c r="E415" i="2"/>
  <c r="D415" i="2"/>
  <c r="B415" i="2"/>
  <c r="G415" i="2"/>
  <c r="E414" i="2"/>
  <c r="D414" i="2"/>
  <c r="B414" i="2"/>
  <c r="G414" i="2"/>
  <c r="E413" i="2"/>
  <c r="D413" i="2"/>
  <c r="B413" i="2"/>
  <c r="G413" i="2"/>
  <c r="E412" i="2"/>
  <c r="D412" i="2"/>
  <c r="B412" i="2"/>
  <c r="G412" i="2"/>
  <c r="E411" i="2"/>
  <c r="D411" i="2"/>
  <c r="B411" i="2"/>
  <c r="G411" i="2"/>
  <c r="E410" i="2"/>
  <c r="D410" i="2"/>
  <c r="B410" i="2"/>
  <c r="G410" i="2"/>
  <c r="E409" i="2"/>
  <c r="D409" i="2"/>
  <c r="B409" i="2"/>
  <c r="G409" i="2"/>
  <c r="E408" i="2"/>
  <c r="D408" i="2"/>
  <c r="B408" i="2"/>
  <c r="G408" i="2"/>
  <c r="E407" i="2"/>
  <c r="D407" i="2"/>
  <c r="B407" i="2"/>
  <c r="G407" i="2"/>
  <c r="E406" i="2"/>
  <c r="D406" i="2"/>
  <c r="B406" i="2"/>
  <c r="G406" i="2"/>
  <c r="E405" i="2"/>
  <c r="D405" i="2"/>
  <c r="B405" i="2"/>
  <c r="G405" i="2"/>
  <c r="E404" i="2"/>
  <c r="D404" i="2"/>
  <c r="B404" i="2"/>
  <c r="G404" i="2"/>
  <c r="E403" i="2"/>
  <c r="D403" i="2"/>
  <c r="B403" i="2"/>
  <c r="G403" i="2"/>
  <c r="E402" i="2"/>
  <c r="D402" i="2"/>
  <c r="B402" i="2"/>
  <c r="G402" i="2"/>
  <c r="E401" i="2"/>
  <c r="D401" i="2"/>
  <c r="B401" i="2"/>
  <c r="G401" i="2"/>
  <c r="E400" i="2"/>
  <c r="D400" i="2"/>
  <c r="B400" i="2"/>
  <c r="G400" i="2"/>
  <c r="E399" i="2"/>
  <c r="D399" i="2"/>
  <c r="B399" i="2"/>
  <c r="G399" i="2"/>
  <c r="E398" i="2"/>
  <c r="D398" i="2"/>
  <c r="B398" i="2"/>
  <c r="G398" i="2"/>
  <c r="E397" i="2"/>
  <c r="D397" i="2"/>
  <c r="B397" i="2"/>
  <c r="G397" i="2"/>
  <c r="E396" i="2"/>
  <c r="D396" i="2"/>
  <c r="B396" i="2"/>
  <c r="G396" i="2"/>
  <c r="E395" i="2"/>
  <c r="D395" i="2"/>
  <c r="B395" i="2"/>
  <c r="G395" i="2"/>
  <c r="E394" i="2"/>
  <c r="D394" i="2"/>
  <c r="B394" i="2"/>
  <c r="G394" i="2"/>
  <c r="E393" i="2"/>
  <c r="D393" i="2"/>
  <c r="B393" i="2"/>
  <c r="G393" i="2"/>
  <c r="E392" i="2"/>
  <c r="D392" i="2"/>
  <c r="B392" i="2"/>
  <c r="G392" i="2"/>
  <c r="E391" i="2"/>
  <c r="D391" i="2"/>
  <c r="B391" i="2"/>
  <c r="G391" i="2"/>
  <c r="E390" i="2"/>
  <c r="D390" i="2"/>
  <c r="B390" i="2"/>
  <c r="G390" i="2"/>
  <c r="E389" i="2"/>
  <c r="D389" i="2"/>
  <c r="B389" i="2"/>
  <c r="G389" i="2"/>
  <c r="E388" i="2"/>
  <c r="D388" i="2"/>
  <c r="B388" i="2"/>
  <c r="G388" i="2"/>
  <c r="E387" i="2"/>
  <c r="D387" i="2"/>
  <c r="B387" i="2"/>
  <c r="G387" i="2"/>
  <c r="E386" i="2"/>
  <c r="D386" i="2"/>
  <c r="B386" i="2"/>
  <c r="G386" i="2"/>
  <c r="E385" i="2"/>
  <c r="D385" i="2"/>
  <c r="B385" i="2"/>
  <c r="G385" i="2"/>
  <c r="E384" i="2"/>
  <c r="D384" i="2"/>
  <c r="B384" i="2"/>
  <c r="G384" i="2"/>
  <c r="E383" i="2"/>
  <c r="D383" i="2"/>
  <c r="B383" i="2"/>
  <c r="G383" i="2"/>
  <c r="E382" i="2"/>
  <c r="D382" i="2"/>
  <c r="B382" i="2"/>
  <c r="G382" i="2"/>
  <c r="E381" i="2"/>
  <c r="D381" i="2"/>
  <c r="B381" i="2"/>
  <c r="G381" i="2"/>
  <c r="E380" i="2"/>
  <c r="D380" i="2"/>
  <c r="B380" i="2"/>
  <c r="G380" i="2"/>
  <c r="E379" i="2"/>
  <c r="D379" i="2"/>
  <c r="B379" i="2"/>
  <c r="G379" i="2"/>
  <c r="E378" i="2"/>
  <c r="D378" i="2"/>
  <c r="B378" i="2"/>
  <c r="G378" i="2"/>
  <c r="E377" i="2"/>
  <c r="D377" i="2"/>
  <c r="B377" i="2"/>
  <c r="G377" i="2"/>
  <c r="E376" i="2"/>
  <c r="D376" i="2"/>
  <c r="B376" i="2"/>
  <c r="G376" i="2"/>
  <c r="E375" i="2"/>
  <c r="D375" i="2"/>
  <c r="B375" i="2"/>
  <c r="G375" i="2"/>
  <c r="E374" i="2"/>
  <c r="D374" i="2"/>
  <c r="B374" i="2"/>
  <c r="G374" i="2"/>
  <c r="E373" i="2"/>
  <c r="D373" i="2"/>
  <c r="B373" i="2"/>
  <c r="G373" i="2"/>
  <c r="E372" i="2"/>
  <c r="D372" i="2"/>
  <c r="B372" i="2"/>
  <c r="G372" i="2"/>
  <c r="E371" i="2"/>
  <c r="D371" i="2"/>
  <c r="B371" i="2"/>
  <c r="G371" i="2"/>
  <c r="E370" i="2"/>
  <c r="D370" i="2"/>
  <c r="B370" i="2"/>
  <c r="G370" i="2"/>
  <c r="E369" i="2"/>
  <c r="D369" i="2"/>
  <c r="B369" i="2"/>
  <c r="G369" i="2"/>
  <c r="E368" i="2"/>
  <c r="D368" i="2"/>
  <c r="B368" i="2"/>
  <c r="G368" i="2"/>
  <c r="E367" i="2"/>
  <c r="D367" i="2"/>
  <c r="B367" i="2"/>
  <c r="G367" i="2"/>
  <c r="E366" i="2"/>
  <c r="D366" i="2"/>
  <c r="B366" i="2"/>
  <c r="G366" i="2"/>
  <c r="E365" i="2"/>
  <c r="D365" i="2"/>
  <c r="B365" i="2"/>
  <c r="G365" i="2"/>
  <c r="E364" i="2"/>
  <c r="D364" i="2"/>
  <c r="B364" i="2"/>
  <c r="G364" i="2"/>
  <c r="E363" i="2"/>
  <c r="D363" i="2"/>
  <c r="B363" i="2"/>
  <c r="G363" i="2"/>
  <c r="E362" i="2"/>
  <c r="D362" i="2"/>
  <c r="B362" i="2"/>
  <c r="G362" i="2"/>
  <c r="E361" i="2"/>
  <c r="D361" i="2"/>
  <c r="B361" i="2"/>
  <c r="G361" i="2"/>
  <c r="E360" i="2"/>
  <c r="D360" i="2"/>
  <c r="B360" i="2"/>
  <c r="G360" i="2"/>
  <c r="E359" i="2"/>
  <c r="D359" i="2"/>
  <c r="B359" i="2"/>
  <c r="G359" i="2"/>
  <c r="E358" i="2"/>
  <c r="D358" i="2"/>
  <c r="B358" i="2"/>
  <c r="G358" i="2"/>
  <c r="E357" i="2"/>
  <c r="D357" i="2"/>
  <c r="B357" i="2"/>
  <c r="G357" i="2"/>
  <c r="E356" i="2"/>
  <c r="D356" i="2"/>
  <c r="B356" i="2"/>
  <c r="G356" i="2"/>
  <c r="E355" i="2"/>
  <c r="D355" i="2"/>
  <c r="B355" i="2"/>
  <c r="G355" i="2"/>
  <c r="E354" i="2"/>
  <c r="D354" i="2"/>
  <c r="B354" i="2"/>
  <c r="G354" i="2"/>
  <c r="E353" i="2"/>
  <c r="D353" i="2"/>
  <c r="B353" i="2"/>
  <c r="G353" i="2"/>
  <c r="E352" i="2"/>
  <c r="D352" i="2"/>
  <c r="B352" i="2"/>
  <c r="G352" i="2"/>
  <c r="E351" i="2"/>
  <c r="D351" i="2"/>
  <c r="B351" i="2"/>
  <c r="G351" i="2"/>
  <c r="E350" i="2"/>
  <c r="D350" i="2"/>
  <c r="B350" i="2"/>
  <c r="G350" i="2"/>
  <c r="E349" i="2"/>
  <c r="D349" i="2"/>
  <c r="B349" i="2"/>
  <c r="G349" i="2"/>
  <c r="E348" i="2"/>
  <c r="D348" i="2"/>
  <c r="B348" i="2"/>
  <c r="G348" i="2"/>
  <c r="E347" i="2"/>
  <c r="D347" i="2"/>
  <c r="B347" i="2"/>
  <c r="G347" i="2"/>
  <c r="E346" i="2"/>
  <c r="D346" i="2"/>
  <c r="B346" i="2"/>
  <c r="G346" i="2"/>
  <c r="E345" i="2"/>
  <c r="D345" i="2"/>
  <c r="B345" i="2"/>
  <c r="G345" i="2"/>
  <c r="E344" i="2"/>
  <c r="D344" i="2"/>
  <c r="B344" i="2"/>
  <c r="G344" i="2"/>
  <c r="E343" i="2"/>
  <c r="D343" i="2"/>
  <c r="B343" i="2"/>
  <c r="G343" i="2"/>
  <c r="E342" i="2"/>
  <c r="D342" i="2"/>
  <c r="B342" i="2"/>
  <c r="G342" i="2"/>
  <c r="E341" i="2"/>
  <c r="D341" i="2"/>
  <c r="B341" i="2"/>
  <c r="G341" i="2"/>
  <c r="E340" i="2"/>
  <c r="D340" i="2"/>
  <c r="B340" i="2"/>
  <c r="G340" i="2"/>
  <c r="E339" i="2"/>
  <c r="D339" i="2"/>
  <c r="B339" i="2"/>
  <c r="G339" i="2"/>
  <c r="E338" i="2"/>
  <c r="D338" i="2"/>
  <c r="B338" i="2"/>
  <c r="G338" i="2"/>
  <c r="E337" i="2"/>
  <c r="D337" i="2"/>
  <c r="B337" i="2"/>
  <c r="G337" i="2"/>
  <c r="E336" i="2"/>
  <c r="D336" i="2"/>
  <c r="B336" i="2"/>
  <c r="G336" i="2"/>
  <c r="E335" i="2"/>
  <c r="D335" i="2"/>
  <c r="B335" i="2"/>
  <c r="G335" i="2"/>
  <c r="E334" i="2"/>
  <c r="D334" i="2"/>
  <c r="B334" i="2"/>
  <c r="G334" i="2"/>
  <c r="E333" i="2"/>
  <c r="D333" i="2"/>
  <c r="B333" i="2"/>
  <c r="G333" i="2"/>
  <c r="E332" i="2"/>
  <c r="D332" i="2"/>
  <c r="B332" i="2"/>
  <c r="G332" i="2"/>
  <c r="E331" i="2"/>
  <c r="D331" i="2"/>
  <c r="B331" i="2"/>
  <c r="G331" i="2"/>
  <c r="E330" i="2"/>
  <c r="D330" i="2"/>
  <c r="B330" i="2"/>
  <c r="G330" i="2"/>
  <c r="E329" i="2"/>
  <c r="D329" i="2"/>
  <c r="B329" i="2"/>
  <c r="G329" i="2"/>
  <c r="E328" i="2"/>
  <c r="D328" i="2"/>
  <c r="B328" i="2"/>
  <c r="G328" i="2"/>
  <c r="E327" i="2"/>
  <c r="D327" i="2"/>
  <c r="B327" i="2"/>
  <c r="G327" i="2"/>
  <c r="E326" i="2"/>
  <c r="D326" i="2"/>
  <c r="B326" i="2"/>
  <c r="G326" i="2"/>
  <c r="E325" i="2"/>
  <c r="D325" i="2"/>
  <c r="B325" i="2"/>
  <c r="G325" i="2"/>
  <c r="E324" i="2"/>
  <c r="D324" i="2"/>
  <c r="B324" i="2"/>
  <c r="G324" i="2"/>
  <c r="E323" i="2"/>
  <c r="D323" i="2"/>
  <c r="B323" i="2"/>
  <c r="G323" i="2"/>
  <c r="E322" i="2"/>
  <c r="D322" i="2"/>
  <c r="B322" i="2"/>
  <c r="G322" i="2"/>
  <c r="E321" i="2"/>
  <c r="D321" i="2"/>
  <c r="B321" i="2"/>
  <c r="G321" i="2"/>
  <c r="E320" i="2"/>
  <c r="D320" i="2"/>
  <c r="B320" i="2"/>
  <c r="G320" i="2"/>
  <c r="E319" i="2"/>
  <c r="D319" i="2"/>
  <c r="B319" i="2"/>
  <c r="G319" i="2"/>
  <c r="E318" i="2"/>
  <c r="D318" i="2"/>
  <c r="B318" i="2"/>
  <c r="G318" i="2"/>
  <c r="E317" i="2"/>
  <c r="D317" i="2"/>
  <c r="B317" i="2"/>
  <c r="G317" i="2"/>
  <c r="E316" i="2"/>
  <c r="D316" i="2"/>
  <c r="B316" i="2"/>
  <c r="G316" i="2"/>
  <c r="E315" i="2"/>
  <c r="D315" i="2"/>
  <c r="B315" i="2"/>
  <c r="G315" i="2"/>
  <c r="E314" i="2"/>
  <c r="D314" i="2"/>
  <c r="B314" i="2"/>
  <c r="G314" i="2"/>
  <c r="E313" i="2"/>
  <c r="D313" i="2"/>
  <c r="B313" i="2"/>
  <c r="G313" i="2"/>
  <c r="E312" i="2"/>
  <c r="D312" i="2"/>
  <c r="B312" i="2"/>
  <c r="G312" i="2"/>
  <c r="E311" i="2"/>
  <c r="D311" i="2"/>
  <c r="B311" i="2"/>
  <c r="G311" i="2"/>
  <c r="E310" i="2"/>
  <c r="D310" i="2"/>
  <c r="B310" i="2"/>
  <c r="G310" i="2"/>
  <c r="E309" i="2"/>
  <c r="D309" i="2"/>
  <c r="B309" i="2"/>
  <c r="G309" i="2"/>
  <c r="E308" i="2"/>
  <c r="D308" i="2"/>
  <c r="B308" i="2"/>
  <c r="G308" i="2"/>
  <c r="E307" i="2"/>
  <c r="D307" i="2"/>
  <c r="B307" i="2"/>
  <c r="G307" i="2"/>
  <c r="E306" i="2"/>
  <c r="D306" i="2"/>
  <c r="B306" i="2"/>
  <c r="G306" i="2"/>
  <c r="E305" i="2"/>
  <c r="D305" i="2"/>
  <c r="B305" i="2"/>
  <c r="G305" i="2"/>
  <c r="E304" i="2"/>
  <c r="D304" i="2"/>
  <c r="B304" i="2"/>
  <c r="G304" i="2"/>
  <c r="E303" i="2"/>
  <c r="D303" i="2"/>
  <c r="B303" i="2"/>
  <c r="G303" i="2"/>
  <c r="E302" i="2"/>
  <c r="D302" i="2"/>
  <c r="B302" i="2"/>
  <c r="G302" i="2"/>
  <c r="E301" i="2"/>
  <c r="D301" i="2"/>
  <c r="B301" i="2"/>
  <c r="G301" i="2"/>
  <c r="E300" i="2"/>
  <c r="D300" i="2"/>
  <c r="B300" i="2"/>
  <c r="G300" i="2"/>
  <c r="E299" i="2"/>
  <c r="D299" i="2"/>
  <c r="B299" i="2"/>
  <c r="G299" i="2"/>
  <c r="E298" i="2"/>
  <c r="D298" i="2"/>
  <c r="B298" i="2"/>
  <c r="G298" i="2"/>
  <c r="E297" i="2"/>
  <c r="D297" i="2"/>
  <c r="B297" i="2"/>
  <c r="G297" i="2"/>
  <c r="E296" i="2"/>
  <c r="D296" i="2"/>
  <c r="B296" i="2"/>
  <c r="G296" i="2"/>
  <c r="E295" i="2"/>
  <c r="D295" i="2"/>
  <c r="B295" i="2"/>
  <c r="G295" i="2"/>
  <c r="E294" i="2"/>
  <c r="D294" i="2"/>
  <c r="B294" i="2"/>
  <c r="G294" i="2"/>
  <c r="E293" i="2"/>
  <c r="D293" i="2"/>
  <c r="B293" i="2"/>
  <c r="G293" i="2"/>
  <c r="E292" i="2"/>
  <c r="D292" i="2"/>
  <c r="B292" i="2"/>
  <c r="G292" i="2"/>
  <c r="E291" i="2"/>
  <c r="D291" i="2"/>
  <c r="B291" i="2"/>
  <c r="G291" i="2"/>
  <c r="E290" i="2"/>
  <c r="D290" i="2"/>
  <c r="B290" i="2"/>
  <c r="G290" i="2"/>
  <c r="E289" i="2"/>
  <c r="D289" i="2"/>
  <c r="B289" i="2"/>
  <c r="G289" i="2"/>
  <c r="E288" i="2"/>
  <c r="D288" i="2"/>
  <c r="B288" i="2"/>
  <c r="G288" i="2"/>
  <c r="E287" i="2"/>
  <c r="D287" i="2"/>
  <c r="B287" i="2"/>
  <c r="G287" i="2"/>
  <c r="E286" i="2"/>
  <c r="D286" i="2"/>
  <c r="B286" i="2"/>
  <c r="G286" i="2"/>
  <c r="E285" i="2"/>
  <c r="D285" i="2"/>
  <c r="B285" i="2"/>
  <c r="G285" i="2"/>
  <c r="E284" i="2"/>
  <c r="D284" i="2"/>
  <c r="B284" i="2"/>
  <c r="G284" i="2"/>
  <c r="E283" i="2"/>
  <c r="D283" i="2"/>
  <c r="B283" i="2"/>
  <c r="G283" i="2"/>
  <c r="E282" i="2"/>
  <c r="D282" i="2"/>
  <c r="B282" i="2"/>
  <c r="G282" i="2"/>
  <c r="E281" i="2"/>
  <c r="D281" i="2"/>
  <c r="B281" i="2"/>
  <c r="G281" i="2"/>
  <c r="E280" i="2"/>
  <c r="D280" i="2"/>
  <c r="B280" i="2"/>
  <c r="G280" i="2"/>
  <c r="E279" i="2"/>
  <c r="D279" i="2"/>
  <c r="B279" i="2"/>
  <c r="G279" i="2"/>
  <c r="E278" i="2"/>
  <c r="D278" i="2"/>
  <c r="B278" i="2"/>
  <c r="G278" i="2"/>
  <c r="E277" i="2"/>
  <c r="D277" i="2"/>
  <c r="B277" i="2"/>
  <c r="G277" i="2"/>
  <c r="E276" i="2"/>
  <c r="D276" i="2"/>
  <c r="B276" i="2"/>
  <c r="G276" i="2"/>
  <c r="E275" i="2"/>
  <c r="D275" i="2"/>
  <c r="B275" i="2"/>
  <c r="G275" i="2"/>
  <c r="E274" i="2"/>
  <c r="D274" i="2"/>
  <c r="B274" i="2"/>
  <c r="G274" i="2"/>
  <c r="E273" i="2"/>
  <c r="D273" i="2"/>
  <c r="B273" i="2"/>
  <c r="G273" i="2"/>
  <c r="E272" i="2"/>
  <c r="D272" i="2"/>
  <c r="B272" i="2"/>
  <c r="G272" i="2"/>
  <c r="E271" i="2"/>
  <c r="D271" i="2"/>
  <c r="B271" i="2"/>
  <c r="G271" i="2"/>
  <c r="E270" i="2"/>
  <c r="D270" i="2"/>
  <c r="B270" i="2"/>
  <c r="G270" i="2"/>
  <c r="E269" i="2"/>
  <c r="D269" i="2"/>
  <c r="B269" i="2"/>
  <c r="G269" i="2"/>
  <c r="E268" i="2"/>
  <c r="D268" i="2"/>
  <c r="B268" i="2"/>
  <c r="G268" i="2"/>
  <c r="E267" i="2"/>
  <c r="D267" i="2"/>
  <c r="B267" i="2"/>
  <c r="G267" i="2"/>
  <c r="E266" i="2"/>
  <c r="D266" i="2"/>
  <c r="B266" i="2"/>
  <c r="G266" i="2"/>
  <c r="E265" i="2"/>
  <c r="D265" i="2"/>
  <c r="B265" i="2"/>
  <c r="G265" i="2"/>
  <c r="E264" i="2"/>
  <c r="D264" i="2"/>
  <c r="B264" i="2"/>
  <c r="G264" i="2"/>
  <c r="E263" i="2"/>
  <c r="D263" i="2"/>
  <c r="B263" i="2"/>
  <c r="G263" i="2"/>
  <c r="E262" i="2"/>
  <c r="D262" i="2"/>
  <c r="B262" i="2"/>
  <c r="G262" i="2"/>
  <c r="E261" i="2"/>
  <c r="D261" i="2"/>
  <c r="B261" i="2"/>
  <c r="G261" i="2"/>
  <c r="E260" i="2"/>
  <c r="D260" i="2"/>
  <c r="B260" i="2"/>
  <c r="G260" i="2"/>
  <c r="E259" i="2"/>
  <c r="D259" i="2"/>
  <c r="B259" i="2"/>
  <c r="G259" i="2"/>
  <c r="E258" i="2"/>
  <c r="D258" i="2"/>
  <c r="B258" i="2"/>
  <c r="G258" i="2"/>
  <c r="E257" i="2"/>
  <c r="D257" i="2"/>
  <c r="B257" i="2"/>
  <c r="G257" i="2"/>
  <c r="E256" i="2"/>
  <c r="D256" i="2"/>
  <c r="B256" i="2"/>
  <c r="G256" i="2"/>
  <c r="E255" i="2"/>
  <c r="D255" i="2"/>
  <c r="B255" i="2"/>
  <c r="G255" i="2"/>
  <c r="E254" i="2"/>
  <c r="D254" i="2"/>
  <c r="B254" i="2"/>
  <c r="G254" i="2"/>
  <c r="E253" i="2"/>
  <c r="D253" i="2"/>
  <c r="B253" i="2"/>
  <c r="G253" i="2"/>
  <c r="E252" i="2"/>
  <c r="D252" i="2"/>
  <c r="B252" i="2"/>
  <c r="G252" i="2"/>
  <c r="E251" i="2"/>
  <c r="D251" i="2"/>
  <c r="B251" i="2"/>
  <c r="G251" i="2"/>
  <c r="E250" i="2"/>
  <c r="D250" i="2"/>
  <c r="B250" i="2"/>
  <c r="G250" i="2"/>
  <c r="E249" i="2"/>
  <c r="D249" i="2"/>
  <c r="B249" i="2"/>
  <c r="G249" i="2"/>
  <c r="E248" i="2"/>
  <c r="D248" i="2"/>
  <c r="B248" i="2"/>
  <c r="G248" i="2"/>
  <c r="E247" i="2"/>
  <c r="D247" i="2"/>
  <c r="B247" i="2"/>
  <c r="G247" i="2"/>
  <c r="E246" i="2"/>
  <c r="D246" i="2"/>
  <c r="B246" i="2"/>
  <c r="G246" i="2"/>
  <c r="E245" i="2"/>
  <c r="D245" i="2"/>
  <c r="B245" i="2"/>
  <c r="G245" i="2"/>
  <c r="E244" i="2"/>
  <c r="D244" i="2"/>
  <c r="B244" i="2"/>
  <c r="G244" i="2"/>
  <c r="E243" i="2"/>
  <c r="D243" i="2"/>
  <c r="B243" i="2"/>
  <c r="G243" i="2"/>
  <c r="E242" i="2"/>
  <c r="D242" i="2"/>
  <c r="B242" i="2"/>
  <c r="G242" i="2"/>
  <c r="E241" i="2"/>
  <c r="D241" i="2"/>
  <c r="B241" i="2"/>
  <c r="G241" i="2"/>
  <c r="E240" i="2"/>
  <c r="D240" i="2"/>
  <c r="B240" i="2"/>
  <c r="G240" i="2"/>
  <c r="E239" i="2"/>
  <c r="D239" i="2"/>
  <c r="B239" i="2"/>
  <c r="G239" i="2"/>
  <c r="E238" i="2"/>
  <c r="D238" i="2"/>
  <c r="B238" i="2"/>
  <c r="G238" i="2"/>
  <c r="E237" i="2"/>
  <c r="D237" i="2"/>
  <c r="B237" i="2"/>
  <c r="G237" i="2"/>
  <c r="E236" i="2"/>
  <c r="D236" i="2"/>
  <c r="B236" i="2"/>
  <c r="G236" i="2"/>
  <c r="E235" i="2"/>
  <c r="D235" i="2"/>
  <c r="B235" i="2"/>
  <c r="G235" i="2"/>
  <c r="E234" i="2"/>
  <c r="D234" i="2"/>
  <c r="B234" i="2"/>
  <c r="G234" i="2"/>
  <c r="E233" i="2"/>
  <c r="D233" i="2"/>
  <c r="B233" i="2"/>
  <c r="G233" i="2"/>
  <c r="E232" i="2"/>
  <c r="D232" i="2"/>
  <c r="B232" i="2"/>
  <c r="G232" i="2"/>
  <c r="E231" i="2"/>
  <c r="D231" i="2"/>
  <c r="B231" i="2"/>
  <c r="G231" i="2"/>
  <c r="E230" i="2"/>
  <c r="D230" i="2"/>
  <c r="B230" i="2"/>
  <c r="G230" i="2"/>
  <c r="E229" i="2"/>
  <c r="D229" i="2"/>
  <c r="B229" i="2"/>
  <c r="G229" i="2"/>
  <c r="E228" i="2"/>
  <c r="D228" i="2"/>
  <c r="B228" i="2"/>
  <c r="G228" i="2"/>
  <c r="E227" i="2"/>
  <c r="D227" i="2"/>
  <c r="B227" i="2"/>
  <c r="G227" i="2"/>
  <c r="E226" i="2"/>
  <c r="D226" i="2"/>
  <c r="B226" i="2"/>
  <c r="G226" i="2"/>
  <c r="E225" i="2"/>
  <c r="D225" i="2"/>
  <c r="B225" i="2"/>
  <c r="G225" i="2"/>
  <c r="E224" i="2"/>
  <c r="D224" i="2"/>
  <c r="B224" i="2"/>
  <c r="G224" i="2"/>
  <c r="E223" i="2"/>
  <c r="D223" i="2"/>
  <c r="B223" i="2"/>
  <c r="G223" i="2"/>
  <c r="E222" i="2"/>
  <c r="D222" i="2"/>
  <c r="B222" i="2"/>
  <c r="G222" i="2"/>
  <c r="E221" i="2"/>
  <c r="D221" i="2"/>
  <c r="B221" i="2"/>
  <c r="G221" i="2"/>
  <c r="E220" i="2"/>
  <c r="D220" i="2"/>
  <c r="B220" i="2"/>
  <c r="G220" i="2"/>
  <c r="E219" i="2"/>
  <c r="D219" i="2"/>
  <c r="B219" i="2"/>
  <c r="G219" i="2"/>
  <c r="E218" i="2"/>
  <c r="D218" i="2"/>
  <c r="B218" i="2"/>
  <c r="G218" i="2"/>
  <c r="E217" i="2"/>
  <c r="D217" i="2"/>
  <c r="B217" i="2"/>
  <c r="G217" i="2"/>
  <c r="E216" i="2"/>
  <c r="D216" i="2"/>
  <c r="B216" i="2"/>
  <c r="G216" i="2"/>
  <c r="E215" i="2"/>
  <c r="D215" i="2"/>
  <c r="B215" i="2"/>
  <c r="G215" i="2"/>
  <c r="E214" i="2"/>
  <c r="D214" i="2"/>
  <c r="B214" i="2"/>
  <c r="G214" i="2"/>
  <c r="E213" i="2"/>
  <c r="D213" i="2"/>
  <c r="B213" i="2"/>
  <c r="G213" i="2"/>
  <c r="E212" i="2"/>
  <c r="D212" i="2"/>
  <c r="B212" i="2"/>
  <c r="G212" i="2"/>
  <c r="E211" i="2"/>
  <c r="D211" i="2"/>
  <c r="B211" i="2"/>
  <c r="G211" i="2"/>
  <c r="E210" i="2"/>
  <c r="D210" i="2"/>
  <c r="B210" i="2"/>
  <c r="G210" i="2"/>
  <c r="E209" i="2"/>
  <c r="D209" i="2"/>
  <c r="B209" i="2"/>
  <c r="G209" i="2"/>
  <c r="E208" i="2"/>
  <c r="D208" i="2"/>
  <c r="B208" i="2"/>
  <c r="G208" i="2"/>
  <c r="E207" i="2"/>
  <c r="D207" i="2"/>
  <c r="B207" i="2"/>
  <c r="G207" i="2"/>
  <c r="E206" i="2"/>
  <c r="D206" i="2"/>
  <c r="B206" i="2"/>
  <c r="G206" i="2"/>
  <c r="E205" i="2"/>
  <c r="D205" i="2"/>
  <c r="B205" i="2"/>
  <c r="G205" i="2"/>
  <c r="E204" i="2"/>
  <c r="D204" i="2"/>
  <c r="B204" i="2"/>
  <c r="G204" i="2"/>
  <c r="E203" i="2"/>
  <c r="D203" i="2"/>
  <c r="B203" i="2"/>
  <c r="G203" i="2"/>
  <c r="E202" i="2"/>
  <c r="D202" i="2"/>
  <c r="B202" i="2"/>
  <c r="G202" i="2"/>
  <c r="E201" i="2"/>
  <c r="D201" i="2"/>
  <c r="B201" i="2"/>
  <c r="G201" i="2"/>
  <c r="E200" i="2"/>
  <c r="D200" i="2"/>
  <c r="B200" i="2"/>
  <c r="G200" i="2"/>
  <c r="E199" i="2"/>
  <c r="D199" i="2"/>
  <c r="B199" i="2"/>
  <c r="G199" i="2"/>
  <c r="E198" i="2"/>
  <c r="D198" i="2"/>
  <c r="B198" i="2"/>
  <c r="G198" i="2"/>
  <c r="E197" i="2"/>
  <c r="D197" i="2"/>
  <c r="B197" i="2"/>
  <c r="G197" i="2"/>
  <c r="E196" i="2"/>
  <c r="D196" i="2"/>
  <c r="B196" i="2"/>
  <c r="G196" i="2"/>
  <c r="E195" i="2"/>
  <c r="D195" i="2"/>
  <c r="B195" i="2"/>
  <c r="G195" i="2"/>
  <c r="E194" i="2"/>
  <c r="D194" i="2"/>
  <c r="B194" i="2"/>
  <c r="G194" i="2"/>
  <c r="E193" i="2"/>
  <c r="D193" i="2"/>
  <c r="B193" i="2"/>
  <c r="G193" i="2"/>
  <c r="E192" i="2"/>
  <c r="D192" i="2"/>
  <c r="B192" i="2"/>
  <c r="G192" i="2"/>
  <c r="E191" i="2"/>
  <c r="D191" i="2"/>
  <c r="B191" i="2"/>
  <c r="G191" i="2"/>
  <c r="E190" i="2"/>
  <c r="D190" i="2"/>
  <c r="B190" i="2"/>
  <c r="G190" i="2"/>
  <c r="E189" i="2"/>
  <c r="D189" i="2"/>
  <c r="B189" i="2"/>
  <c r="G189" i="2"/>
  <c r="E188" i="2"/>
  <c r="D188" i="2"/>
  <c r="B188" i="2"/>
  <c r="G188" i="2"/>
  <c r="E187" i="2"/>
  <c r="D187" i="2"/>
  <c r="B187" i="2"/>
  <c r="G187" i="2"/>
  <c r="E186" i="2"/>
  <c r="D186" i="2"/>
  <c r="B186" i="2"/>
  <c r="G186" i="2"/>
  <c r="E185" i="2"/>
  <c r="D185" i="2"/>
  <c r="B185" i="2"/>
  <c r="G185" i="2"/>
  <c r="E184" i="2"/>
  <c r="D184" i="2"/>
  <c r="B184" i="2"/>
  <c r="G184" i="2"/>
  <c r="E183" i="2"/>
  <c r="D183" i="2"/>
  <c r="B183" i="2"/>
  <c r="G183" i="2"/>
  <c r="E182" i="2"/>
  <c r="D182" i="2"/>
  <c r="B182" i="2"/>
  <c r="G182" i="2"/>
  <c r="E181" i="2"/>
  <c r="D181" i="2"/>
  <c r="B181" i="2"/>
  <c r="G181" i="2"/>
  <c r="E180" i="2"/>
  <c r="D180" i="2"/>
  <c r="B180" i="2"/>
  <c r="G180" i="2"/>
  <c r="E179" i="2"/>
  <c r="D179" i="2"/>
  <c r="B179" i="2"/>
  <c r="G179" i="2"/>
  <c r="E178" i="2"/>
  <c r="D178" i="2"/>
  <c r="B178" i="2"/>
  <c r="G178" i="2"/>
  <c r="E177" i="2"/>
  <c r="D177" i="2"/>
  <c r="B177" i="2"/>
  <c r="G177" i="2"/>
  <c r="E176" i="2"/>
  <c r="D176" i="2"/>
  <c r="B176" i="2"/>
  <c r="G176" i="2"/>
  <c r="E175" i="2"/>
  <c r="D175" i="2"/>
  <c r="B175" i="2"/>
  <c r="G175" i="2"/>
  <c r="E174" i="2"/>
  <c r="D174" i="2"/>
  <c r="B174" i="2"/>
  <c r="G174" i="2"/>
  <c r="E173" i="2"/>
  <c r="D173" i="2"/>
  <c r="B173" i="2"/>
  <c r="G173" i="2"/>
  <c r="E172" i="2"/>
  <c r="D172" i="2"/>
  <c r="B172" i="2"/>
  <c r="G172" i="2"/>
  <c r="E171" i="2"/>
  <c r="D171" i="2"/>
  <c r="B171" i="2"/>
  <c r="G171" i="2"/>
  <c r="E170" i="2"/>
  <c r="D170" i="2"/>
  <c r="B170" i="2"/>
  <c r="G170" i="2"/>
  <c r="E169" i="2"/>
  <c r="D169" i="2"/>
  <c r="B169" i="2"/>
  <c r="G169" i="2"/>
  <c r="E168" i="2"/>
  <c r="D168" i="2"/>
  <c r="B168" i="2"/>
  <c r="G168" i="2"/>
  <c r="E167" i="2"/>
  <c r="D167" i="2"/>
  <c r="B167" i="2"/>
  <c r="G167" i="2"/>
  <c r="E166" i="2"/>
  <c r="D166" i="2"/>
  <c r="B166" i="2"/>
  <c r="G166" i="2"/>
  <c r="E165" i="2"/>
  <c r="D165" i="2"/>
  <c r="B165" i="2"/>
  <c r="G165" i="2"/>
  <c r="E164" i="2"/>
  <c r="D164" i="2"/>
  <c r="B164" i="2"/>
  <c r="G164" i="2"/>
  <c r="E163" i="2"/>
  <c r="D163" i="2"/>
  <c r="B163" i="2"/>
  <c r="G163" i="2"/>
  <c r="E162" i="2"/>
  <c r="D162" i="2"/>
  <c r="B162" i="2"/>
  <c r="G162" i="2"/>
  <c r="E161" i="2"/>
  <c r="D161" i="2"/>
  <c r="B161" i="2"/>
  <c r="G161" i="2"/>
  <c r="E160" i="2"/>
  <c r="D160" i="2"/>
  <c r="B160" i="2"/>
  <c r="G160" i="2"/>
  <c r="E159" i="2"/>
  <c r="D159" i="2"/>
  <c r="B159" i="2"/>
  <c r="G159" i="2"/>
  <c r="E158" i="2"/>
  <c r="D158" i="2"/>
  <c r="B158" i="2"/>
  <c r="G158" i="2"/>
  <c r="E157" i="2"/>
  <c r="D157" i="2"/>
  <c r="B157" i="2"/>
  <c r="G157" i="2"/>
  <c r="E156" i="2"/>
  <c r="D156" i="2"/>
  <c r="B156" i="2"/>
  <c r="G156" i="2"/>
  <c r="E155" i="2"/>
  <c r="D155" i="2"/>
  <c r="B155" i="2"/>
  <c r="G155" i="2"/>
  <c r="E154" i="2"/>
  <c r="D154" i="2"/>
  <c r="B154" i="2"/>
  <c r="G154" i="2"/>
  <c r="E153" i="2"/>
  <c r="D153" i="2"/>
  <c r="B153" i="2"/>
  <c r="G153" i="2"/>
  <c r="E152" i="2"/>
  <c r="D152" i="2"/>
  <c r="B152" i="2"/>
  <c r="G152" i="2"/>
  <c r="E151" i="2"/>
  <c r="D151" i="2"/>
  <c r="B151" i="2"/>
  <c r="G151" i="2"/>
  <c r="E150" i="2"/>
  <c r="D150" i="2"/>
  <c r="B150" i="2"/>
  <c r="G150" i="2"/>
  <c r="E149" i="2"/>
  <c r="D149" i="2"/>
  <c r="B149" i="2"/>
  <c r="G149" i="2"/>
  <c r="E148" i="2"/>
  <c r="D148" i="2"/>
  <c r="B148" i="2"/>
  <c r="G148" i="2"/>
  <c r="E147" i="2"/>
  <c r="D147" i="2"/>
  <c r="B147" i="2"/>
  <c r="G147" i="2"/>
  <c r="E146" i="2"/>
  <c r="D146" i="2"/>
  <c r="B146" i="2"/>
  <c r="G146" i="2"/>
  <c r="E145" i="2"/>
  <c r="D145" i="2"/>
  <c r="B145" i="2"/>
  <c r="G145" i="2"/>
  <c r="E144" i="2"/>
  <c r="D144" i="2"/>
  <c r="B144" i="2"/>
  <c r="G144" i="2"/>
  <c r="E143" i="2"/>
  <c r="D143" i="2"/>
  <c r="B143" i="2"/>
  <c r="G143" i="2"/>
  <c r="E142" i="2"/>
  <c r="D142" i="2"/>
  <c r="B142" i="2"/>
  <c r="G142" i="2"/>
  <c r="E141" i="2"/>
  <c r="D141" i="2"/>
  <c r="B141" i="2"/>
  <c r="G141" i="2"/>
  <c r="E140" i="2"/>
  <c r="D140" i="2"/>
  <c r="B140" i="2"/>
  <c r="G140" i="2"/>
  <c r="E139" i="2"/>
  <c r="D139" i="2"/>
  <c r="B139" i="2"/>
  <c r="G139" i="2"/>
  <c r="E138" i="2"/>
  <c r="D138" i="2"/>
  <c r="B138" i="2"/>
  <c r="G138" i="2"/>
  <c r="E137" i="2"/>
  <c r="D137" i="2"/>
  <c r="B137" i="2"/>
  <c r="G137" i="2"/>
  <c r="E136" i="2"/>
  <c r="D136" i="2"/>
  <c r="B136" i="2"/>
  <c r="G136" i="2"/>
  <c r="E135" i="2"/>
  <c r="D135" i="2"/>
  <c r="B135" i="2"/>
  <c r="G135" i="2"/>
  <c r="E134" i="2"/>
  <c r="D134" i="2"/>
  <c r="B134" i="2"/>
  <c r="G134" i="2"/>
  <c r="E133" i="2"/>
  <c r="D133" i="2"/>
  <c r="B133" i="2"/>
  <c r="G133" i="2"/>
  <c r="E132" i="2"/>
  <c r="D132" i="2"/>
  <c r="B132" i="2"/>
  <c r="G132" i="2"/>
  <c r="E131" i="2"/>
  <c r="D131" i="2"/>
  <c r="B131" i="2"/>
  <c r="G131" i="2"/>
  <c r="E130" i="2"/>
  <c r="D130" i="2"/>
  <c r="B130" i="2"/>
  <c r="G130" i="2"/>
  <c r="E129" i="2"/>
  <c r="D129" i="2"/>
  <c r="B129" i="2"/>
  <c r="G129" i="2"/>
  <c r="E128" i="2"/>
  <c r="D128" i="2"/>
  <c r="B128" i="2"/>
  <c r="G128" i="2"/>
  <c r="E127" i="2"/>
  <c r="D127" i="2"/>
  <c r="B127" i="2"/>
  <c r="G127" i="2"/>
  <c r="E126" i="2"/>
  <c r="D126" i="2"/>
  <c r="B126" i="2"/>
  <c r="G126" i="2"/>
  <c r="E125" i="2"/>
  <c r="D125" i="2"/>
  <c r="B125" i="2"/>
  <c r="G125" i="2"/>
  <c r="E124" i="2"/>
  <c r="D124" i="2"/>
  <c r="B124" i="2"/>
  <c r="G124" i="2"/>
  <c r="E123" i="2"/>
  <c r="D123" i="2"/>
  <c r="B123" i="2"/>
  <c r="G123" i="2"/>
  <c r="E122" i="2"/>
  <c r="D122" i="2"/>
  <c r="B122" i="2"/>
  <c r="G122" i="2"/>
  <c r="E121" i="2"/>
  <c r="D121" i="2"/>
  <c r="B121" i="2"/>
  <c r="G121" i="2"/>
  <c r="E120" i="2"/>
  <c r="D120" i="2"/>
  <c r="B120" i="2"/>
  <c r="G120" i="2"/>
  <c r="E119" i="2"/>
  <c r="D119" i="2"/>
  <c r="B119" i="2"/>
  <c r="G119" i="2"/>
  <c r="E118" i="2"/>
  <c r="D118" i="2"/>
  <c r="B118" i="2"/>
  <c r="G118" i="2"/>
  <c r="E117" i="2"/>
  <c r="D117" i="2"/>
  <c r="B117" i="2"/>
  <c r="G117" i="2"/>
  <c r="E116" i="2"/>
  <c r="D116" i="2"/>
  <c r="B116" i="2"/>
  <c r="G116" i="2"/>
  <c r="E115" i="2"/>
  <c r="D115" i="2"/>
  <c r="B115" i="2"/>
  <c r="G115" i="2"/>
  <c r="E114" i="2"/>
  <c r="D114" i="2"/>
  <c r="B114" i="2"/>
  <c r="G114" i="2"/>
  <c r="E113" i="2"/>
  <c r="D113" i="2"/>
  <c r="B113" i="2"/>
  <c r="G113" i="2"/>
  <c r="E112" i="2"/>
  <c r="D112" i="2"/>
  <c r="B112" i="2"/>
  <c r="G112" i="2"/>
  <c r="E111" i="2"/>
  <c r="D111" i="2"/>
  <c r="B111" i="2"/>
  <c r="G111" i="2"/>
  <c r="E110" i="2"/>
  <c r="D110" i="2"/>
  <c r="B110" i="2"/>
  <c r="G110" i="2"/>
  <c r="E109" i="2"/>
  <c r="D109" i="2"/>
  <c r="B109" i="2"/>
  <c r="G109" i="2"/>
  <c r="E108" i="2"/>
  <c r="D108" i="2"/>
  <c r="B108" i="2"/>
  <c r="G108" i="2"/>
  <c r="E107" i="2"/>
  <c r="D107" i="2"/>
  <c r="B107" i="2"/>
  <c r="G107" i="2"/>
  <c r="E106" i="2"/>
  <c r="D106" i="2"/>
  <c r="B106" i="2"/>
  <c r="G106" i="2"/>
  <c r="E105" i="2"/>
  <c r="D105" i="2"/>
  <c r="B105" i="2"/>
  <c r="G105" i="2"/>
  <c r="E104" i="2"/>
  <c r="D104" i="2"/>
  <c r="B104" i="2"/>
  <c r="G104" i="2"/>
  <c r="E103" i="2"/>
  <c r="D103" i="2"/>
  <c r="B103" i="2"/>
  <c r="G103" i="2"/>
  <c r="E102" i="2"/>
  <c r="D102" i="2"/>
  <c r="B102" i="2"/>
  <c r="G102" i="2"/>
  <c r="E101" i="2"/>
  <c r="D101" i="2"/>
  <c r="B101" i="2"/>
  <c r="G101" i="2"/>
  <c r="E100" i="2"/>
  <c r="D100" i="2"/>
  <c r="B100" i="2"/>
  <c r="G100" i="2"/>
  <c r="E99" i="2"/>
  <c r="D99" i="2"/>
  <c r="B99" i="2"/>
  <c r="G99" i="2"/>
  <c r="E98" i="2"/>
  <c r="D98" i="2"/>
  <c r="B98" i="2"/>
  <c r="G98" i="2"/>
  <c r="E97" i="2"/>
  <c r="D97" i="2"/>
  <c r="B97" i="2"/>
  <c r="G97" i="2"/>
  <c r="E96" i="2"/>
  <c r="D96" i="2"/>
  <c r="B96" i="2"/>
  <c r="G96" i="2"/>
  <c r="E95" i="2"/>
  <c r="D95" i="2"/>
  <c r="B95" i="2"/>
  <c r="G95" i="2"/>
  <c r="E94" i="2"/>
  <c r="D94" i="2"/>
  <c r="B94" i="2"/>
  <c r="G94" i="2"/>
  <c r="E93" i="2"/>
  <c r="D93" i="2"/>
  <c r="B93" i="2"/>
  <c r="G93" i="2"/>
  <c r="E92" i="2"/>
  <c r="D92" i="2"/>
  <c r="B92" i="2"/>
  <c r="G92" i="2"/>
  <c r="E91" i="2"/>
  <c r="D91" i="2"/>
  <c r="B91" i="2"/>
  <c r="G91" i="2"/>
  <c r="E90" i="2"/>
  <c r="D90" i="2"/>
  <c r="B90" i="2"/>
  <c r="G90" i="2"/>
  <c r="E89" i="2"/>
  <c r="D89" i="2"/>
  <c r="B89" i="2"/>
  <c r="G89" i="2"/>
  <c r="E88" i="2"/>
  <c r="D88" i="2"/>
  <c r="B88" i="2"/>
  <c r="G88" i="2"/>
  <c r="E87" i="2"/>
  <c r="D87" i="2"/>
  <c r="B87" i="2"/>
  <c r="G87" i="2"/>
  <c r="E86" i="2"/>
  <c r="D86" i="2"/>
  <c r="B86" i="2"/>
  <c r="G86" i="2"/>
  <c r="E85" i="2"/>
  <c r="D85" i="2"/>
  <c r="B85" i="2"/>
  <c r="G85" i="2"/>
  <c r="E84" i="2"/>
  <c r="D84" i="2"/>
  <c r="B84" i="2"/>
  <c r="G84" i="2"/>
  <c r="E83" i="2"/>
  <c r="D83" i="2"/>
  <c r="B83" i="2"/>
  <c r="G83" i="2"/>
  <c r="E82" i="2"/>
  <c r="D82" i="2"/>
  <c r="B82" i="2"/>
  <c r="G82" i="2"/>
  <c r="E81" i="2"/>
  <c r="D81" i="2"/>
  <c r="B81" i="2"/>
  <c r="G81" i="2"/>
  <c r="E80" i="2"/>
  <c r="D80" i="2"/>
  <c r="B80" i="2"/>
  <c r="G80" i="2"/>
  <c r="E79" i="2"/>
  <c r="D79" i="2"/>
  <c r="B79" i="2"/>
  <c r="G79" i="2"/>
  <c r="E78" i="2"/>
  <c r="D78" i="2"/>
  <c r="B78" i="2"/>
  <c r="G78" i="2"/>
  <c r="E77" i="2"/>
  <c r="D77" i="2"/>
  <c r="B77" i="2"/>
  <c r="G77" i="2"/>
  <c r="E76" i="2"/>
  <c r="D76" i="2"/>
  <c r="B76" i="2"/>
  <c r="G76" i="2"/>
  <c r="E75" i="2"/>
  <c r="D75" i="2"/>
  <c r="B75" i="2"/>
  <c r="G75" i="2"/>
  <c r="E74" i="2"/>
  <c r="D74" i="2"/>
  <c r="B74" i="2"/>
  <c r="G74" i="2"/>
  <c r="E73" i="2"/>
  <c r="D73" i="2"/>
  <c r="B73" i="2"/>
  <c r="G73" i="2"/>
  <c r="E72" i="2"/>
  <c r="D72" i="2"/>
  <c r="B72" i="2"/>
  <c r="G72" i="2"/>
  <c r="E71" i="2"/>
  <c r="D71" i="2"/>
  <c r="B71" i="2"/>
  <c r="G71" i="2"/>
  <c r="E70" i="2"/>
  <c r="D70" i="2"/>
  <c r="B70" i="2"/>
  <c r="G70" i="2"/>
  <c r="E69" i="2"/>
  <c r="D69" i="2"/>
  <c r="B69" i="2"/>
  <c r="G69" i="2"/>
  <c r="E68" i="2"/>
  <c r="D68" i="2"/>
  <c r="B68" i="2"/>
  <c r="G68" i="2"/>
  <c r="E67" i="2"/>
  <c r="D67" i="2"/>
  <c r="B67" i="2"/>
  <c r="G67" i="2"/>
  <c r="E66" i="2"/>
  <c r="D66" i="2"/>
  <c r="B66" i="2"/>
  <c r="G66" i="2"/>
  <c r="E65" i="2"/>
  <c r="D65" i="2"/>
  <c r="B65" i="2"/>
  <c r="G65" i="2"/>
  <c r="E64" i="2"/>
  <c r="D64" i="2"/>
  <c r="B64" i="2"/>
  <c r="G64" i="2"/>
  <c r="E63" i="2"/>
  <c r="D63" i="2"/>
  <c r="B63" i="2"/>
  <c r="G63" i="2"/>
  <c r="E62" i="2"/>
  <c r="D62" i="2"/>
  <c r="B62" i="2"/>
  <c r="G62" i="2"/>
  <c r="E61" i="2"/>
  <c r="D61" i="2"/>
  <c r="B61" i="2"/>
  <c r="G61" i="2"/>
  <c r="E60" i="2"/>
  <c r="D60" i="2"/>
  <c r="B60" i="2"/>
  <c r="G60" i="2"/>
  <c r="E59" i="2"/>
  <c r="D59" i="2"/>
  <c r="B59" i="2"/>
  <c r="G59" i="2"/>
  <c r="E58" i="2"/>
  <c r="D58" i="2"/>
  <c r="B58" i="2"/>
  <c r="G58" i="2"/>
  <c r="E57" i="2"/>
  <c r="D57" i="2"/>
  <c r="B57" i="2"/>
  <c r="G57" i="2"/>
  <c r="E56" i="2"/>
  <c r="D56" i="2"/>
  <c r="B56" i="2"/>
  <c r="G56" i="2"/>
  <c r="E55" i="2"/>
  <c r="D55" i="2"/>
  <c r="B55" i="2"/>
  <c r="G55" i="2"/>
  <c r="E54" i="2"/>
  <c r="D54" i="2"/>
  <c r="B54" i="2"/>
  <c r="G54" i="2"/>
  <c r="E53" i="2"/>
  <c r="D53" i="2"/>
  <c r="B53" i="2"/>
  <c r="G53" i="2"/>
  <c r="E52" i="2"/>
  <c r="D52" i="2"/>
  <c r="B52" i="2"/>
  <c r="G52" i="2"/>
  <c r="E51" i="2"/>
  <c r="D51" i="2"/>
  <c r="B51" i="2"/>
  <c r="G51" i="2"/>
  <c r="E50" i="2"/>
  <c r="D50" i="2"/>
  <c r="B50" i="2"/>
  <c r="G50" i="2"/>
  <c r="E49" i="2"/>
  <c r="D49" i="2"/>
  <c r="B49" i="2"/>
  <c r="G49" i="2"/>
  <c r="E48" i="2"/>
  <c r="D48" i="2"/>
  <c r="B48" i="2"/>
  <c r="G48" i="2"/>
  <c r="E47" i="2"/>
  <c r="D47" i="2"/>
  <c r="B47" i="2"/>
  <c r="G47" i="2"/>
  <c r="E46" i="2"/>
  <c r="D46" i="2"/>
  <c r="B46" i="2"/>
  <c r="G46" i="2"/>
  <c r="E45" i="2"/>
  <c r="D45" i="2"/>
  <c r="B45" i="2"/>
  <c r="G45" i="2"/>
  <c r="E44" i="2"/>
  <c r="D44" i="2"/>
  <c r="B44" i="2"/>
  <c r="G44" i="2"/>
  <c r="E43" i="2"/>
  <c r="D43" i="2"/>
  <c r="B43" i="2"/>
  <c r="G43" i="2"/>
  <c r="E42" i="2"/>
  <c r="D42" i="2"/>
  <c r="B42" i="2"/>
  <c r="G42" i="2"/>
  <c r="E41" i="2"/>
  <c r="D41" i="2"/>
  <c r="B41" i="2"/>
  <c r="G41" i="2"/>
  <c r="E40" i="2"/>
  <c r="D40" i="2"/>
  <c r="B40" i="2"/>
  <c r="G40" i="2"/>
  <c r="E39" i="2"/>
  <c r="D39" i="2"/>
  <c r="B39" i="2"/>
  <c r="G39" i="2"/>
  <c r="E38" i="2"/>
  <c r="D38" i="2"/>
  <c r="B38" i="2"/>
  <c r="G38" i="2"/>
  <c r="E37" i="2"/>
  <c r="D37" i="2"/>
  <c r="B37" i="2"/>
  <c r="G37" i="2"/>
  <c r="E36" i="2"/>
  <c r="D36" i="2"/>
  <c r="B36" i="2"/>
  <c r="G36" i="2"/>
  <c r="E35" i="2"/>
  <c r="D35" i="2"/>
  <c r="B35" i="2"/>
  <c r="G35" i="2"/>
  <c r="E34" i="2"/>
  <c r="D34" i="2"/>
  <c r="B34" i="2"/>
  <c r="G34" i="2"/>
  <c r="E33" i="2"/>
  <c r="D33" i="2"/>
  <c r="B33" i="2"/>
  <c r="G33" i="2"/>
  <c r="E32" i="2"/>
  <c r="D32" i="2"/>
  <c r="B32" i="2"/>
  <c r="G32" i="2"/>
  <c r="E31" i="2"/>
  <c r="D31" i="2"/>
  <c r="B31" i="2"/>
  <c r="G31" i="2"/>
  <c r="E30" i="2"/>
  <c r="D30" i="2"/>
  <c r="B30" i="2"/>
  <c r="G30" i="2"/>
  <c r="E29" i="2"/>
  <c r="D29" i="2"/>
  <c r="B29" i="2"/>
  <c r="G29" i="2"/>
  <c r="E28" i="2"/>
  <c r="D28" i="2"/>
  <c r="B28" i="2"/>
  <c r="G28" i="2"/>
  <c r="E27" i="2"/>
  <c r="D27" i="2"/>
  <c r="B27" i="2"/>
  <c r="G27" i="2"/>
  <c r="E26" i="2"/>
  <c r="D26" i="2"/>
  <c r="B26" i="2"/>
  <c r="G26" i="2"/>
  <c r="E25" i="2"/>
  <c r="D25" i="2"/>
  <c r="B25" i="2"/>
  <c r="G25" i="2"/>
  <c r="E24" i="2"/>
  <c r="D24" i="2"/>
  <c r="B24" i="2"/>
  <c r="G24" i="2"/>
  <c r="E23" i="2"/>
  <c r="D23" i="2"/>
  <c r="B23" i="2"/>
  <c r="G23" i="2"/>
  <c r="E22" i="2"/>
  <c r="D22" i="2"/>
  <c r="B22" i="2"/>
  <c r="G22" i="2"/>
  <c r="E21" i="2"/>
  <c r="D21" i="2"/>
  <c r="B21" i="2"/>
  <c r="G21" i="2"/>
  <c r="E20" i="2"/>
  <c r="D20" i="2"/>
  <c r="B20" i="2"/>
  <c r="G20" i="2"/>
  <c r="E19" i="2"/>
  <c r="D19" i="2"/>
  <c r="B19" i="2"/>
  <c r="G19" i="2"/>
  <c r="E18" i="2"/>
  <c r="D18" i="2"/>
  <c r="B18" i="2"/>
  <c r="G18" i="2"/>
  <c r="E17" i="2"/>
  <c r="D17" i="2"/>
  <c r="B17" i="2"/>
  <c r="G17" i="2"/>
  <c r="E16" i="2"/>
  <c r="D16" i="2"/>
  <c r="B16" i="2"/>
  <c r="G16" i="2"/>
  <c r="E15" i="2"/>
  <c r="D15" i="2"/>
  <c r="B15" i="2"/>
  <c r="G15" i="2"/>
  <c r="E14" i="2"/>
  <c r="D14" i="2"/>
  <c r="B14" i="2"/>
  <c r="G14" i="2"/>
  <c r="E13" i="2"/>
  <c r="D13" i="2"/>
  <c r="B13" i="2"/>
  <c r="G13" i="2"/>
  <c r="E12" i="2"/>
  <c r="D12" i="2"/>
  <c r="B12" i="2"/>
  <c r="G12" i="2"/>
  <c r="E11" i="2"/>
  <c r="D11" i="2"/>
  <c r="B11" i="2"/>
  <c r="G11" i="2"/>
  <c r="E10" i="2"/>
  <c r="D10" i="2"/>
  <c r="B10" i="2"/>
  <c r="G10" i="2"/>
  <c r="E9" i="2"/>
  <c r="D9" i="2"/>
  <c r="B9" i="2"/>
  <c r="G9" i="2"/>
  <c r="E8" i="2"/>
  <c r="D8" i="2"/>
  <c r="B8" i="2"/>
  <c r="G8" i="2"/>
  <c r="E7" i="2"/>
  <c r="D7" i="2"/>
  <c r="B7" i="2"/>
  <c r="G7" i="2"/>
  <c r="E6" i="2"/>
  <c r="D6" i="2"/>
  <c r="B6" i="2"/>
  <c r="G6" i="2"/>
  <c r="E5" i="2"/>
  <c r="D5" i="2"/>
  <c r="B5" i="2"/>
  <c r="G5" i="2"/>
  <c r="E4" i="2"/>
  <c r="D4" i="2"/>
  <c r="B4" i="2"/>
  <c r="G4" i="2"/>
  <c r="E3" i="2"/>
  <c r="D3" i="2"/>
  <c r="B3" i="2"/>
  <c r="G3" i="2"/>
  <c r="E2" i="2"/>
  <c r="D2" i="2"/>
  <c r="B2" i="2"/>
  <c r="G1548" i="2" l="1"/>
  <c r="G1552" i="2"/>
  <c r="G1556" i="2"/>
  <c r="G1560" i="2"/>
  <c r="G1564" i="2"/>
  <c r="G1568" i="2"/>
  <c r="G1572" i="2"/>
  <c r="G1576" i="2"/>
  <c r="G1580" i="2"/>
  <c r="G1584" i="2"/>
  <c r="G1588" i="2"/>
  <c r="G1592" i="2"/>
  <c r="G1596" i="2"/>
  <c r="G1600" i="2"/>
  <c r="G1604" i="2"/>
  <c r="G1608" i="2"/>
  <c r="G1612" i="2"/>
  <c r="G1616" i="2"/>
  <c r="G1620" i="2"/>
  <c r="G1624" i="2"/>
  <c r="G1628" i="2"/>
  <c r="G1632" i="2"/>
  <c r="G1636" i="2"/>
  <c r="G1640" i="2"/>
  <c r="G1644" i="2"/>
  <c r="G1648" i="2"/>
  <c r="G1652" i="2"/>
  <c r="G1656" i="2"/>
  <c r="G1660" i="2"/>
  <c r="G1664" i="2"/>
  <c r="G1668" i="2"/>
  <c r="G1672" i="2"/>
  <c r="G1676" i="2"/>
  <c r="G1680" i="2"/>
  <c r="G1684" i="2"/>
  <c r="G1688" i="2"/>
  <c r="G1692" i="2"/>
  <c r="G1547" i="2"/>
  <c r="G1551" i="2"/>
  <c r="G1555" i="2"/>
  <c r="G1559" i="2"/>
  <c r="G1563" i="2"/>
  <c r="G1567" i="2"/>
  <c r="G1571" i="2"/>
  <c r="G1575" i="2"/>
  <c r="G1579" i="2"/>
  <c r="G1583" i="2"/>
  <c r="G1587" i="2"/>
  <c r="G1591" i="2"/>
  <c r="G1595" i="2"/>
  <c r="G1599" i="2"/>
  <c r="G1603" i="2"/>
  <c r="G1607" i="2"/>
  <c r="G1611" i="2"/>
  <c r="G1615" i="2"/>
  <c r="G1619" i="2"/>
  <c r="G1623" i="2"/>
  <c r="G1627" i="2"/>
  <c r="G1631" i="2"/>
  <c r="G1635" i="2"/>
  <c r="G1639" i="2"/>
  <c r="G1643" i="2"/>
  <c r="G1647" i="2"/>
  <c r="G1651" i="2"/>
  <c r="G1655" i="2"/>
  <c r="G1659" i="2"/>
  <c r="G1663" i="2"/>
  <c r="G1667" i="2"/>
  <c r="G1671" i="2"/>
  <c r="G1675" i="2"/>
  <c r="G1679" i="2"/>
  <c r="G1683" i="2"/>
  <c r="G1687" i="2"/>
  <c r="G1691" i="2"/>
  <c r="G1729" i="2"/>
  <c r="G1733" i="2"/>
  <c r="G1716" i="2"/>
  <c r="G1720" i="2"/>
  <c r="G1724" i="2"/>
  <c r="G1728" i="2"/>
  <c r="G1732" i="2"/>
  <c r="G1904" i="2"/>
  <c r="G1908" i="2"/>
  <c r="G1912" i="2"/>
  <c r="G1778" i="2"/>
  <c r="G1782" i="2"/>
  <c r="G1786" i="2"/>
  <c r="G1790" i="2"/>
  <c r="G1794" i="2"/>
  <c r="G1798" i="2"/>
  <c r="G1802" i="2"/>
  <c r="G1806" i="2"/>
  <c r="G1810" i="2"/>
  <c r="G1814" i="2"/>
  <c r="G1818" i="2"/>
  <c r="G1822" i="2"/>
  <c r="G1826" i="2"/>
  <c r="G1830" i="2"/>
  <c r="G1834" i="2"/>
  <c r="G1838" i="2"/>
  <c r="G1842" i="2"/>
  <c r="G1846" i="2"/>
  <c r="G1850" i="2"/>
  <c r="G1854" i="2"/>
  <c r="G1858" i="2"/>
  <c r="G1866" i="2"/>
  <c r="G1870" i="2"/>
  <c r="G1874" i="2"/>
  <c r="G1878" i="2"/>
  <c r="G1882" i="2"/>
  <c r="G1886" i="2"/>
  <c r="G1890" i="2"/>
  <c r="G1894" i="2"/>
  <c r="G1898" i="2"/>
  <c r="G1902" i="2"/>
  <c r="G1906" i="2"/>
  <c r="G1910" i="2"/>
  <c r="G1914" i="2"/>
  <c r="G1865" i="2"/>
  <c r="G1869" i="2"/>
  <c r="G1873" i="2"/>
  <c r="G1877" i="2"/>
  <c r="G2" i="2"/>
  <c r="B856" i="1"/>
  <c r="B852" i="1"/>
  <c r="B848" i="1"/>
  <c r="B844" i="1"/>
  <c r="B840" i="1"/>
  <c r="B836" i="1"/>
  <c r="B832" i="1"/>
  <c r="B828" i="1"/>
  <c r="B824" i="1"/>
  <c r="B820" i="1"/>
  <c r="B816" i="1"/>
  <c r="B812" i="1"/>
  <c r="B808" i="1"/>
  <c r="B804" i="1"/>
  <c r="B800" i="1"/>
  <c r="B796" i="1"/>
  <c r="B792" i="1"/>
  <c r="B788" i="1"/>
  <c r="B784" i="1"/>
  <c r="B780" i="1"/>
  <c r="B776" i="1"/>
  <c r="B772" i="1"/>
  <c r="B768" i="1"/>
  <c r="B764" i="1"/>
  <c r="B760" i="1"/>
  <c r="B756" i="1"/>
  <c r="B752" i="1"/>
  <c r="B748" i="1"/>
  <c r="B744" i="1"/>
  <c r="B740" i="1"/>
  <c r="B736" i="1"/>
  <c r="B732" i="1"/>
  <c r="B728" i="1"/>
  <c r="B855" i="1"/>
  <c r="B851" i="1"/>
  <c r="B847" i="1"/>
  <c r="B843" i="1"/>
  <c r="B839" i="1"/>
  <c r="B835" i="1"/>
  <c r="B831" i="1"/>
  <c r="B827" i="1"/>
  <c r="B823" i="1"/>
  <c r="B819" i="1"/>
  <c r="B815" i="1"/>
  <c r="B811" i="1"/>
  <c r="B807" i="1"/>
  <c r="B803" i="1"/>
  <c r="B799" i="1"/>
  <c r="B795" i="1"/>
  <c r="B791" i="1"/>
  <c r="B787" i="1"/>
  <c r="B783" i="1"/>
  <c r="B779" i="1"/>
  <c r="B775" i="1"/>
  <c r="B771" i="1"/>
  <c r="B767" i="1"/>
  <c r="B763" i="1"/>
  <c r="B759" i="1"/>
  <c r="B755" i="1"/>
  <c r="B751" i="1"/>
  <c r="B747" i="1"/>
  <c r="B743" i="1"/>
  <c r="B739" i="1"/>
  <c r="B735" i="1"/>
  <c r="B731" i="1"/>
  <c r="B727" i="1"/>
  <c r="B723" i="1"/>
  <c r="B719" i="1"/>
  <c r="B715" i="1"/>
  <c r="B711" i="1"/>
  <c r="B707" i="1"/>
  <c r="B703" i="1"/>
  <c r="B699" i="1"/>
  <c r="B695" i="1"/>
  <c r="B691" i="1"/>
  <c r="B687" i="1"/>
  <c r="B683" i="1"/>
  <c r="B679" i="1"/>
  <c r="B675" i="1"/>
  <c r="B671" i="1"/>
  <c r="B667" i="1"/>
  <c r="B663" i="1"/>
  <c r="B659" i="1"/>
  <c r="B655" i="1"/>
  <c r="B651" i="1"/>
  <c r="B647" i="1"/>
  <c r="B643" i="1"/>
  <c r="B639" i="1"/>
  <c r="B635" i="1"/>
  <c r="B631" i="1"/>
  <c r="B627" i="1"/>
  <c r="B623" i="1"/>
  <c r="B619" i="1"/>
  <c r="B615" i="1"/>
  <c r="B611" i="1"/>
  <c r="B607" i="1"/>
  <c r="B603" i="1"/>
  <c r="B599" i="1"/>
  <c r="B595" i="1"/>
  <c r="B591" i="1"/>
  <c r="B587" i="1"/>
  <c r="B583" i="1"/>
  <c r="B579" i="1"/>
  <c r="B575" i="1"/>
  <c r="B571" i="1"/>
  <c r="B567" i="1"/>
  <c r="B563" i="1"/>
  <c r="B559" i="1"/>
  <c r="B555" i="1"/>
  <c r="B551" i="1"/>
  <c r="B547" i="1"/>
  <c r="B543" i="1"/>
  <c r="B539" i="1"/>
  <c r="B535" i="1"/>
  <c r="B531" i="1"/>
  <c r="B527" i="1"/>
  <c r="B523" i="1"/>
  <c r="B519" i="1"/>
  <c r="B853" i="1"/>
  <c r="B845" i="1"/>
  <c r="B837" i="1"/>
  <c r="B829" i="1"/>
  <c r="B821" i="1"/>
  <c r="B813" i="1"/>
  <c r="B805" i="1"/>
  <c r="B797" i="1"/>
  <c r="B789" i="1"/>
  <c r="B781" i="1"/>
  <c r="B773" i="1"/>
  <c r="B765" i="1"/>
  <c r="B757" i="1"/>
  <c r="B749" i="1"/>
  <c r="B741" i="1"/>
  <c r="B733" i="1"/>
  <c r="B725" i="1"/>
  <c r="B720" i="1"/>
  <c r="B714" i="1"/>
  <c r="B709" i="1"/>
  <c r="B704" i="1"/>
  <c r="B698" i="1"/>
  <c r="B693" i="1"/>
  <c r="B688" i="1"/>
  <c r="B682" i="1"/>
  <c r="B677" i="1"/>
  <c r="B672" i="1"/>
  <c r="B666" i="1"/>
  <c r="B661" i="1"/>
  <c r="B656" i="1"/>
  <c r="B650" i="1"/>
  <c r="B645" i="1"/>
  <c r="B640" i="1"/>
  <c r="B634" i="1"/>
  <c r="B629" i="1"/>
  <c r="B624" i="1"/>
  <c r="B618" i="1"/>
  <c r="B613" i="1"/>
  <c r="B608" i="1"/>
  <c r="B602" i="1"/>
  <c r="B597" i="1"/>
  <c r="B592" i="1"/>
  <c r="B586" i="1"/>
  <c r="B581" i="1"/>
  <c r="B576" i="1"/>
  <c r="B570" i="1"/>
  <c r="B565" i="1"/>
  <c r="B560" i="1"/>
  <c r="B554" i="1"/>
  <c r="B549" i="1"/>
  <c r="B544" i="1"/>
  <c r="B538" i="1"/>
  <c r="B533" i="1"/>
  <c r="B528" i="1"/>
  <c r="B522" i="1"/>
  <c r="B517" i="1"/>
  <c r="B513" i="1"/>
  <c r="B509" i="1"/>
  <c r="B505" i="1"/>
  <c r="B501" i="1"/>
  <c r="B497" i="1"/>
  <c r="B493" i="1"/>
  <c r="B489" i="1"/>
  <c r="B485" i="1"/>
  <c r="B481" i="1"/>
  <c r="B477" i="1"/>
  <c r="B473" i="1"/>
  <c r="B469" i="1"/>
  <c r="B465" i="1"/>
  <c r="B461" i="1"/>
  <c r="B457" i="1"/>
  <c r="B453" i="1"/>
  <c r="B449" i="1"/>
  <c r="B445" i="1"/>
  <c r="B441" i="1"/>
  <c r="B437" i="1"/>
  <c r="B433" i="1"/>
  <c r="B429" i="1"/>
  <c r="B425" i="1"/>
  <c r="B421" i="1"/>
  <c r="B417" i="1"/>
  <c r="B413" i="1"/>
  <c r="B409" i="1"/>
  <c r="B405" i="1"/>
  <c r="B401" i="1"/>
  <c r="B850" i="1"/>
  <c r="B842" i="1"/>
  <c r="B834" i="1"/>
  <c r="B826" i="1"/>
  <c r="B818" i="1"/>
  <c r="B810" i="1"/>
  <c r="B802" i="1"/>
  <c r="B794" i="1"/>
  <c r="B786" i="1"/>
  <c r="B778" i="1"/>
  <c r="B770" i="1"/>
  <c r="B762" i="1"/>
  <c r="B754" i="1"/>
  <c r="B746" i="1"/>
  <c r="B738" i="1"/>
  <c r="B730" i="1"/>
  <c r="B724" i="1"/>
  <c r="B718" i="1"/>
  <c r="B713" i="1"/>
  <c r="B708" i="1"/>
  <c r="B702" i="1"/>
  <c r="B697" i="1"/>
  <c r="B692" i="1"/>
  <c r="B686" i="1"/>
  <c r="B681" i="1"/>
  <c r="B676" i="1"/>
  <c r="B670" i="1"/>
  <c r="B665" i="1"/>
  <c r="B660" i="1"/>
  <c r="B654" i="1"/>
  <c r="B649" i="1"/>
  <c r="B644" i="1"/>
  <c r="B638" i="1"/>
  <c r="B633" i="1"/>
  <c r="B628" i="1"/>
  <c r="B622" i="1"/>
  <c r="B617" i="1"/>
  <c r="B612" i="1"/>
  <c r="B606" i="1"/>
  <c r="B601" i="1"/>
  <c r="B596" i="1"/>
  <c r="B590" i="1"/>
  <c r="B585" i="1"/>
  <c r="B580" i="1"/>
  <c r="B574" i="1"/>
  <c r="B569" i="1"/>
  <c r="B564" i="1"/>
  <c r="B558" i="1"/>
  <c r="B553" i="1"/>
  <c r="B548" i="1"/>
  <c r="B542" i="1"/>
  <c r="B537" i="1"/>
  <c r="B532" i="1"/>
  <c r="B526" i="1"/>
  <c r="B521" i="1"/>
  <c r="B516" i="1"/>
  <c r="B512" i="1"/>
  <c r="B508" i="1"/>
  <c r="B504" i="1"/>
  <c r="B500" i="1"/>
  <c r="B496" i="1"/>
  <c r="B492" i="1"/>
  <c r="B488" i="1"/>
  <c r="B484" i="1"/>
  <c r="B480" i="1"/>
  <c r="B476" i="1"/>
  <c r="B472" i="1"/>
  <c r="B468" i="1"/>
  <c r="B464" i="1"/>
  <c r="B460" i="1"/>
  <c r="B456" i="1"/>
  <c r="B452" i="1"/>
  <c r="B448" i="1"/>
  <c r="B444" i="1"/>
  <c r="B440" i="1"/>
  <c r="B436" i="1"/>
  <c r="B432" i="1"/>
  <c r="B428" i="1"/>
  <c r="B424" i="1"/>
  <c r="B420" i="1"/>
  <c r="B416" i="1"/>
  <c r="B412" i="1"/>
  <c r="B408" i="1"/>
  <c r="B404" i="1"/>
  <c r="B400" i="1"/>
  <c r="B849" i="1"/>
  <c r="B841" i="1"/>
  <c r="B833" i="1"/>
  <c r="B825" i="1"/>
  <c r="B817" i="1"/>
  <c r="B809" i="1"/>
  <c r="B801" i="1"/>
  <c r="B793" i="1"/>
  <c r="B785" i="1"/>
  <c r="B777" i="1"/>
  <c r="B769" i="1"/>
  <c r="B761" i="1"/>
  <c r="B753" i="1"/>
  <c r="B745" i="1"/>
  <c r="B737" i="1"/>
  <c r="B729" i="1"/>
  <c r="B722" i="1"/>
  <c r="B717" i="1"/>
  <c r="B712" i="1"/>
  <c r="B706" i="1"/>
  <c r="B701" i="1"/>
  <c r="B696" i="1"/>
  <c r="B690" i="1"/>
  <c r="B685" i="1"/>
  <c r="B680" i="1"/>
  <c r="B674" i="1"/>
  <c r="B669" i="1"/>
  <c r="B664" i="1"/>
  <c r="B658" i="1"/>
  <c r="B653" i="1"/>
  <c r="B648" i="1"/>
  <c r="B642" i="1"/>
  <c r="B637" i="1"/>
  <c r="B632" i="1"/>
  <c r="B626" i="1"/>
  <c r="B621" i="1"/>
  <c r="B616" i="1"/>
  <c r="B610" i="1"/>
  <c r="B605" i="1"/>
  <c r="B600" i="1"/>
  <c r="B594" i="1"/>
  <c r="B589" i="1"/>
  <c r="B584" i="1"/>
  <c r="B578" i="1"/>
  <c r="B573" i="1"/>
  <c r="B568" i="1"/>
  <c r="B562" i="1"/>
  <c r="B557" i="1"/>
  <c r="B552" i="1"/>
  <c r="B546" i="1"/>
  <c r="B541" i="1"/>
  <c r="B536" i="1"/>
  <c r="B530" i="1"/>
  <c r="B525" i="1"/>
  <c r="B520" i="1"/>
  <c r="B515" i="1"/>
  <c r="B511" i="1"/>
  <c r="B507" i="1"/>
  <c r="B503" i="1"/>
  <c r="B499" i="1"/>
  <c r="B495" i="1"/>
  <c r="B491" i="1"/>
  <c r="B487" i="1"/>
  <c r="B483" i="1"/>
  <c r="B479" i="1"/>
  <c r="B475" i="1"/>
  <c r="B471" i="1"/>
  <c r="B467" i="1"/>
  <c r="B463" i="1"/>
  <c r="B459" i="1"/>
  <c r="B455" i="1"/>
  <c r="B451" i="1"/>
  <c r="B447" i="1"/>
  <c r="B443" i="1"/>
  <c r="B439" i="1"/>
  <c r="B435" i="1"/>
  <c r="B431" i="1"/>
  <c r="B427" i="1"/>
  <c r="B423" i="1"/>
  <c r="B419" i="1"/>
  <c r="B415" i="1"/>
  <c r="B411" i="1"/>
  <c r="B407" i="1"/>
  <c r="B403" i="1"/>
  <c r="B399" i="1"/>
  <c r="B854" i="1"/>
  <c r="B846" i="1"/>
  <c r="B838" i="1"/>
  <c r="B830" i="1"/>
  <c r="B822" i="1"/>
  <c r="B814" i="1"/>
  <c r="B806" i="1"/>
  <c r="B798" i="1"/>
  <c r="B790" i="1"/>
  <c r="B782" i="1"/>
  <c r="B774" i="1"/>
  <c r="B766" i="1"/>
  <c r="B758" i="1"/>
  <c r="B750" i="1"/>
  <c r="B742" i="1"/>
  <c r="B734" i="1"/>
  <c r="B726" i="1"/>
  <c r="B721" i="1"/>
  <c r="B716" i="1"/>
  <c r="B710" i="1"/>
  <c r="B705" i="1"/>
  <c r="B700" i="1"/>
  <c r="B694" i="1"/>
  <c r="B689" i="1"/>
  <c r="B684" i="1"/>
  <c r="B678" i="1"/>
  <c r="B673" i="1"/>
  <c r="B668" i="1"/>
  <c r="B662" i="1"/>
  <c r="B657" i="1"/>
  <c r="B652" i="1"/>
  <c r="B646" i="1"/>
  <c r="B641" i="1"/>
  <c r="B636" i="1"/>
  <c r="B630" i="1"/>
  <c r="B625" i="1"/>
  <c r="B620" i="1"/>
  <c r="B614" i="1"/>
  <c r="B609" i="1"/>
  <c r="B604" i="1"/>
  <c r="B598" i="1"/>
  <c r="B593" i="1"/>
  <c r="B588" i="1"/>
  <c r="B582" i="1"/>
  <c r="B577" i="1"/>
  <c r="B572" i="1"/>
  <c r="B566" i="1"/>
  <c r="B561" i="1"/>
  <c r="B556" i="1"/>
  <c r="B550" i="1"/>
  <c r="B545" i="1"/>
  <c r="B540" i="1"/>
  <c r="B534" i="1"/>
  <c r="B529" i="1"/>
  <c r="B524" i="1"/>
  <c r="B518" i="1"/>
  <c r="B514" i="1"/>
  <c r="B510" i="1"/>
  <c r="B506" i="1"/>
  <c r="B502" i="1"/>
  <c r="B498" i="1"/>
  <c r="B494" i="1"/>
  <c r="B490" i="1"/>
  <c r="B486" i="1"/>
  <c r="B482" i="1"/>
  <c r="B478" i="1"/>
  <c r="B474" i="1"/>
  <c r="B470" i="1"/>
  <c r="B466" i="1"/>
  <c r="B462" i="1"/>
  <c r="B458" i="1"/>
  <c r="B454" i="1"/>
  <c r="B450" i="1"/>
  <c r="B446" i="1"/>
  <c r="B442" i="1"/>
  <c r="B438" i="1"/>
  <c r="B434" i="1"/>
  <c r="B430" i="1"/>
  <c r="B426" i="1"/>
  <c r="B422" i="1"/>
  <c r="B418" i="1"/>
  <c r="B414" i="1"/>
  <c r="B410" i="1"/>
  <c r="B406" i="1"/>
  <c r="B402" i="1"/>
  <c r="B397" i="1"/>
  <c r="B393" i="1"/>
  <c r="B389" i="1"/>
  <c r="B385" i="1"/>
  <c r="B381" i="1"/>
  <c r="B377" i="1"/>
  <c r="B373" i="1"/>
  <c r="B369" i="1"/>
  <c r="B365" i="1"/>
  <c r="B361" i="1"/>
  <c r="B357" i="1"/>
  <c r="B353" i="1"/>
  <c r="B349" i="1"/>
  <c r="B345" i="1"/>
  <c r="B341" i="1"/>
  <c r="B337" i="1"/>
  <c r="B333" i="1"/>
  <c r="B329" i="1"/>
  <c r="B325" i="1"/>
  <c r="B321" i="1"/>
  <c r="B317" i="1"/>
  <c r="B313" i="1"/>
  <c r="B309" i="1"/>
  <c r="B305" i="1"/>
  <c r="B301" i="1"/>
  <c r="B297" i="1"/>
  <c r="B293" i="1"/>
  <c r="B289" i="1"/>
  <c r="B285" i="1"/>
  <c r="B281" i="1"/>
  <c r="B277" i="1"/>
  <c r="B273" i="1"/>
  <c r="B269" i="1"/>
  <c r="B265" i="1"/>
  <c r="B261" i="1"/>
  <c r="B257" i="1"/>
  <c r="B253" i="1"/>
  <c r="B249" i="1"/>
  <c r="B245" i="1"/>
  <c r="B241" i="1"/>
  <c r="B237" i="1"/>
  <c r="B233" i="1"/>
  <c r="B229" i="1"/>
  <c r="B225" i="1"/>
  <c r="B221" i="1"/>
  <c r="B217" i="1"/>
  <c r="B213" i="1"/>
  <c r="B209" i="1"/>
  <c r="B205" i="1"/>
  <c r="B201" i="1"/>
  <c r="B197" i="1"/>
  <c r="B193" i="1"/>
  <c r="B189" i="1"/>
  <c r="B185" i="1"/>
  <c r="B181" i="1"/>
  <c r="B177" i="1"/>
  <c r="B173" i="1"/>
  <c r="B169" i="1"/>
  <c r="B165" i="1"/>
  <c r="B161" i="1"/>
  <c r="B157" i="1"/>
  <c r="B153" i="1"/>
  <c r="B149" i="1"/>
  <c r="B145" i="1"/>
  <c r="B141" i="1"/>
  <c r="B137" i="1"/>
  <c r="B133" i="1"/>
  <c r="B129" i="1"/>
  <c r="B125" i="1"/>
  <c r="B121" i="1"/>
  <c r="B117" i="1"/>
  <c r="B113" i="1"/>
  <c r="B109" i="1"/>
  <c r="B105" i="1"/>
  <c r="B101" i="1"/>
  <c r="B97" i="1"/>
  <c r="B93" i="1"/>
  <c r="B89" i="1"/>
  <c r="B85" i="1"/>
  <c r="B81" i="1"/>
  <c r="B77" i="1"/>
  <c r="B73" i="1"/>
  <c r="B69" i="1"/>
  <c r="B65" i="1"/>
  <c r="B61" i="1"/>
  <c r="B396" i="1"/>
  <c r="B392" i="1"/>
  <c r="B388" i="1"/>
  <c r="B384" i="1"/>
  <c r="B380" i="1"/>
  <c r="B376" i="1"/>
  <c r="B372" i="1"/>
  <c r="B368" i="1"/>
  <c r="B364" i="1"/>
  <c r="B360" i="1"/>
  <c r="B356" i="1"/>
  <c r="B352" i="1"/>
  <c r="B348" i="1"/>
  <c r="B344" i="1"/>
  <c r="B340" i="1"/>
  <c r="B336" i="1"/>
  <c r="B332" i="1"/>
  <c r="B328" i="1"/>
  <c r="B324" i="1"/>
  <c r="B320" i="1"/>
  <c r="B316" i="1"/>
  <c r="B312" i="1"/>
  <c r="B308" i="1"/>
  <c r="B304" i="1"/>
  <c r="B300" i="1"/>
  <c r="B296" i="1"/>
  <c r="B292" i="1"/>
  <c r="B288" i="1"/>
  <c r="B284" i="1"/>
  <c r="B280" i="1"/>
  <c r="B276" i="1"/>
  <c r="B272" i="1"/>
  <c r="B268" i="1"/>
  <c r="B264" i="1"/>
  <c r="B260" i="1"/>
  <c r="B256" i="1"/>
  <c r="B252" i="1"/>
  <c r="B248" i="1"/>
  <c r="B244" i="1"/>
  <c r="B240" i="1"/>
  <c r="B236" i="1"/>
  <c r="B232" i="1"/>
  <c r="B228" i="1"/>
  <c r="B224" i="1"/>
  <c r="B220" i="1"/>
  <c r="B216" i="1"/>
  <c r="B212" i="1"/>
  <c r="B208" i="1"/>
  <c r="B204" i="1"/>
  <c r="B200" i="1"/>
  <c r="B196" i="1"/>
  <c r="B192" i="1"/>
  <c r="B188" i="1"/>
  <c r="B184" i="1"/>
  <c r="B180" i="1"/>
  <c r="B176" i="1"/>
  <c r="B172" i="1"/>
  <c r="B168" i="1"/>
  <c r="B164" i="1"/>
  <c r="B160" i="1"/>
  <c r="B156" i="1"/>
  <c r="B152" i="1"/>
  <c r="B148" i="1"/>
  <c r="B144" i="1"/>
  <c r="B140" i="1"/>
  <c r="B136" i="1"/>
  <c r="B132" i="1"/>
  <c r="B128" i="1"/>
  <c r="B124" i="1"/>
  <c r="B120" i="1"/>
  <c r="B116" i="1"/>
  <c r="B112" i="1"/>
  <c r="B108" i="1"/>
  <c r="B104" i="1"/>
  <c r="B100" i="1"/>
  <c r="B96" i="1"/>
  <c r="B92" i="1"/>
  <c r="B88" i="1"/>
  <c r="B84" i="1"/>
  <c r="B80" i="1"/>
  <c r="B76" i="1"/>
  <c r="B72" i="1"/>
  <c r="B68" i="1"/>
  <c r="B64" i="1"/>
  <c r="B60" i="1"/>
  <c r="B395" i="1"/>
  <c r="B391" i="1"/>
  <c r="B387" i="1"/>
  <c r="B383" i="1"/>
  <c r="B379" i="1"/>
  <c r="B375" i="1"/>
  <c r="B371" i="1"/>
  <c r="B367" i="1"/>
  <c r="B363" i="1"/>
  <c r="B359" i="1"/>
  <c r="B355" i="1"/>
  <c r="B351" i="1"/>
  <c r="B347" i="1"/>
  <c r="B343" i="1"/>
  <c r="B339" i="1"/>
  <c r="B335" i="1"/>
  <c r="B331" i="1"/>
  <c r="B327" i="1"/>
  <c r="B323" i="1"/>
  <c r="B319" i="1"/>
  <c r="B315" i="1"/>
  <c r="B311" i="1"/>
  <c r="B307" i="1"/>
  <c r="B303" i="1"/>
  <c r="B299" i="1"/>
  <c r="B295" i="1"/>
  <c r="B291" i="1"/>
  <c r="B287" i="1"/>
  <c r="B283" i="1"/>
  <c r="B279" i="1"/>
  <c r="B275" i="1"/>
  <c r="B271" i="1"/>
  <c r="B267" i="1"/>
  <c r="B263" i="1"/>
  <c r="B259" i="1"/>
  <c r="B255" i="1"/>
  <c r="B251" i="1"/>
  <c r="B247" i="1"/>
  <c r="B243" i="1"/>
  <c r="B239" i="1"/>
  <c r="B235" i="1"/>
  <c r="B231" i="1"/>
  <c r="B227" i="1"/>
  <c r="B223" i="1"/>
  <c r="B219" i="1"/>
  <c r="B215" i="1"/>
  <c r="B211" i="1"/>
  <c r="B207" i="1"/>
  <c r="B203" i="1"/>
  <c r="B199" i="1"/>
  <c r="B195" i="1"/>
  <c r="B191" i="1"/>
  <c r="B187" i="1"/>
  <c r="B183" i="1"/>
  <c r="B179" i="1"/>
  <c r="B175" i="1"/>
  <c r="B171" i="1"/>
  <c r="B167" i="1"/>
  <c r="B163" i="1"/>
  <c r="B159" i="1"/>
  <c r="B155" i="1"/>
  <c r="B151" i="1"/>
  <c r="B147" i="1"/>
  <c r="B143" i="1"/>
  <c r="B139" i="1"/>
  <c r="B135" i="1"/>
  <c r="B131" i="1"/>
  <c r="B127" i="1"/>
  <c r="B123" i="1"/>
  <c r="B119" i="1"/>
  <c r="B115" i="1"/>
  <c r="B111" i="1"/>
  <c r="B107" i="1"/>
  <c r="B103" i="1"/>
  <c r="B99" i="1"/>
  <c r="B95" i="1"/>
  <c r="B91" i="1"/>
  <c r="B87" i="1"/>
  <c r="B83" i="1"/>
  <c r="B79" i="1"/>
  <c r="B75" i="1"/>
  <c r="B71" i="1"/>
  <c r="B67" i="1"/>
  <c r="B63" i="1"/>
  <c r="B398" i="1"/>
  <c r="B394" i="1"/>
  <c r="B390" i="1"/>
  <c r="B386" i="1"/>
  <c r="B382" i="1"/>
  <c r="B378" i="1"/>
  <c r="B374" i="1"/>
  <c r="B370" i="1"/>
  <c r="B366" i="1"/>
  <c r="B362" i="1"/>
  <c r="B358" i="1"/>
  <c r="B354" i="1"/>
  <c r="B350" i="1"/>
  <c r="B346" i="1"/>
  <c r="B342" i="1"/>
  <c r="B338" i="1"/>
  <c r="B334" i="1"/>
  <c r="B330" i="1"/>
  <c r="B326" i="1"/>
  <c r="B322" i="1"/>
  <c r="B318" i="1"/>
  <c r="B314" i="1"/>
  <c r="B310" i="1"/>
  <c r="B306" i="1"/>
  <c r="B302" i="1"/>
  <c r="B298" i="1"/>
  <c r="B294" i="1"/>
  <c r="B290" i="1"/>
  <c r="B286" i="1"/>
  <c r="B282" i="1"/>
  <c r="B278" i="1"/>
  <c r="B274" i="1"/>
  <c r="B270" i="1"/>
  <c r="B266" i="1"/>
  <c r="B262" i="1"/>
  <c r="B258" i="1"/>
  <c r="B254" i="1"/>
  <c r="B250" i="1"/>
  <c r="B246" i="1"/>
  <c r="B242" i="1"/>
  <c r="B238" i="1"/>
  <c r="B234" i="1"/>
  <c r="B230" i="1"/>
  <c r="B226" i="1"/>
  <c r="B222" i="1"/>
  <c r="B218" i="1"/>
  <c r="B214" i="1"/>
  <c r="B210" i="1"/>
  <c r="B206" i="1"/>
  <c r="B202" i="1"/>
  <c r="B198" i="1"/>
  <c r="B194" i="1"/>
  <c r="B190" i="1"/>
  <c r="B186" i="1"/>
  <c r="B182" i="1"/>
  <c r="B178" i="1"/>
  <c r="B174" i="1"/>
  <c r="B170" i="1"/>
  <c r="B166" i="1"/>
  <c r="B162" i="1"/>
  <c r="B158" i="1"/>
  <c r="B154" i="1"/>
  <c r="B150" i="1"/>
  <c r="B146" i="1"/>
  <c r="B142" i="1"/>
  <c r="B138" i="1"/>
  <c r="B134" i="1"/>
  <c r="B130" i="1"/>
  <c r="B126" i="1"/>
  <c r="B122" i="1"/>
  <c r="B118" i="1"/>
  <c r="B114" i="1"/>
  <c r="B110" i="1"/>
  <c r="B106" i="1"/>
  <c r="B102" i="1"/>
  <c r="B98" i="1"/>
  <c r="B94" i="1"/>
  <c r="B90" i="1"/>
  <c r="B86" i="1"/>
  <c r="B82" i="1"/>
  <c r="B78" i="1"/>
  <c r="B74" i="1"/>
  <c r="B70" i="1"/>
  <c r="B66" i="1"/>
  <c r="B62" i="1"/>
  <c r="B58" i="1"/>
  <c r="B57" i="1"/>
  <c r="B53" i="1"/>
  <c r="B49" i="1"/>
  <c r="B45" i="1"/>
  <c r="B41" i="1"/>
  <c r="B37" i="1"/>
  <c r="B33" i="1"/>
  <c r="B29" i="1"/>
  <c r="B25" i="1"/>
  <c r="B21" i="1"/>
  <c r="B17" i="1"/>
  <c r="B13" i="1"/>
  <c r="B9" i="1"/>
  <c r="B5" i="1"/>
  <c r="B56" i="1"/>
  <c r="B52" i="1"/>
  <c r="B48" i="1"/>
  <c r="B44" i="1"/>
  <c r="B40" i="1"/>
  <c r="B36" i="1"/>
  <c r="B32" i="1"/>
  <c r="B28" i="1"/>
  <c r="B24" i="1"/>
  <c r="B20" i="1"/>
  <c r="B16" i="1"/>
  <c r="B12" i="1"/>
  <c r="B8" i="1"/>
  <c r="B4" i="1"/>
  <c r="B55" i="1"/>
  <c r="B51" i="1"/>
  <c r="B47" i="1"/>
  <c r="B43" i="1"/>
  <c r="B39" i="1"/>
  <c r="B35" i="1"/>
  <c r="B31" i="1"/>
  <c r="B27" i="1"/>
  <c r="B23" i="1"/>
  <c r="B19" i="1"/>
  <c r="B15" i="1"/>
  <c r="B11" i="1"/>
  <c r="B7" i="1"/>
  <c r="B3" i="1"/>
  <c r="B59" i="1"/>
  <c r="B54" i="1"/>
  <c r="B50" i="1"/>
  <c r="B46" i="1"/>
  <c r="B42" i="1"/>
  <c r="B38" i="1"/>
  <c r="B34" i="1"/>
  <c r="B30" i="1"/>
  <c r="B26" i="1"/>
  <c r="B22" i="1"/>
  <c r="B18" i="1"/>
  <c r="B14" i="1"/>
  <c r="B10" i="1"/>
  <c r="B6" i="1"/>
  <c r="B2" i="1"/>
  <c r="G1777" i="2"/>
  <c r="G1781" i="2"/>
  <c r="G1785" i="2"/>
  <c r="G1789" i="2"/>
  <c r="G1793" i="2"/>
  <c r="G1797" i="2"/>
  <c r="G1801" i="2"/>
  <c r="G1805" i="2"/>
  <c r="G1809" i="2"/>
  <c r="G1813" i="2"/>
  <c r="G1817" i="2"/>
  <c r="G1821" i="2"/>
  <c r="G1825" i="2"/>
  <c r="G1829" i="2"/>
  <c r="G1833" i="2"/>
  <c r="G1837" i="2"/>
  <c r="G1841" i="2"/>
  <c r="G1845" i="2"/>
  <c r="G1849" i="2"/>
  <c r="G1853" i="2"/>
  <c r="G1857" i="2"/>
  <c r="G1861" i="2"/>
  <c r="G1779" i="2"/>
  <c r="G1783" i="2"/>
  <c r="G1787" i="2"/>
  <c r="G1791" i="2"/>
  <c r="G1795" i="2"/>
  <c r="G1799" i="2"/>
  <c r="G1803" i="2"/>
  <c r="G1807" i="2"/>
  <c r="G1811" i="2"/>
  <c r="G1815" i="2"/>
  <c r="G1819" i="2"/>
  <c r="G1823" i="2"/>
  <c r="G1827" i="2"/>
  <c r="G1831" i="2"/>
  <c r="G1835" i="2"/>
  <c r="G1839" i="2"/>
  <c r="G1843" i="2"/>
  <c r="G1847" i="2"/>
  <c r="G1851" i="2"/>
  <c r="G1855" i="2"/>
  <c r="G1859" i="2"/>
</calcChain>
</file>

<file path=xl/sharedStrings.xml><?xml version="1.0" encoding="utf-8"?>
<sst xmlns="http://schemas.openxmlformats.org/spreadsheetml/2006/main" count="12799" uniqueCount="2044">
  <si>
    <t>Contact Info</t>
  </si>
  <si>
    <t xml:space="preserve">SBA CENTRAL AQUISITION 2015 LLC                   </t>
  </si>
  <si>
    <t xml:space="preserve">                                                  </t>
  </si>
  <si>
    <t>Ernanda Parisoto, 8051 Congress Ave, Boca Raton, FL 33487  Phone: 561-226-9484  email: Eparisotto@sbasite.com</t>
  </si>
  <si>
    <t xml:space="preserve">SBA TOWERS II LLC                                 </t>
  </si>
  <si>
    <t xml:space="preserve">SBA TOWERS VIII LLC                               </t>
  </si>
  <si>
    <t xml:space="preserve">SBA TOWERS V LLC                                  </t>
  </si>
  <si>
    <t xml:space="preserve">AMERICAN TOWER INC                                </t>
  </si>
  <si>
    <t xml:space="preserve">CTY HWY A                                         </t>
  </si>
  <si>
    <t xml:space="preserve">SEC 35 T48N R4W  SE SW                            </t>
  </si>
  <si>
    <t>Valorie Hamilton, PO Box 723597, Atlanta, GA 31139-0431 Phone:770-308-1949   Email: valorie.hamilton@americantower.com</t>
  </si>
  <si>
    <t xml:space="preserve">JCT 15TH AVE &amp; 2ND ST  TURTLE LAKE CELL           </t>
  </si>
  <si>
    <t xml:space="preserve">NE NE SEC 20 T34N R14W                            </t>
  </si>
  <si>
    <t xml:space="preserve">PINNACLE TOWERS ACQUISITION LLC                   </t>
  </si>
  <si>
    <t>Michelle Gallo, PMB 353, 4017 Washington Rd, McMurray, PA 15317  Phone: 832-325-3714   Email: michelle.gallo@ryan.com</t>
  </si>
  <si>
    <t xml:space="preserve">AMERICAN TOWER MANAGEMENT LLC                     </t>
  </si>
  <si>
    <t xml:space="preserve">1.5 M SW OF HWY G                                 </t>
  </si>
  <si>
    <t xml:space="preserve">JCT CTH V &amp; 14TH AVE  RIDGELAND CELL SIT          </t>
  </si>
  <si>
    <t xml:space="preserve">S1/2 SE1/4 SEC 32 T32N R12W                       </t>
  </si>
  <si>
    <t xml:space="preserve">3 MI SE ON 11 3/4 AVE CAMERON                     </t>
  </si>
  <si>
    <t xml:space="preserve">GTP TOWERS IX LLC                                 </t>
  </si>
  <si>
    <t xml:space="preserve">CCTM2 LLC                                         </t>
  </si>
  <si>
    <t xml:space="preserve">SBA TOWERS VII LLC                                </t>
  </si>
  <si>
    <t xml:space="preserve">CENTRAL STATES TOWER III                          </t>
  </si>
  <si>
    <t>Jeff Shamma, 2929 Allen Parkway 20th Floor, Houston, TX 77019   Phone: 713-407-3718   Email: jshamma@bdo.com</t>
  </si>
  <si>
    <t xml:space="preserve">GTP TOWERS I LLC                                  </t>
  </si>
  <si>
    <t xml:space="preserve">SPECTRASITE COMMUNICATIONS INC                    </t>
  </si>
  <si>
    <t xml:space="preserve">ACC TOWER SUB LLC                                 </t>
  </si>
  <si>
    <t xml:space="preserve">3736 BUYARSKI RD                                  </t>
  </si>
  <si>
    <t xml:space="preserve">BELLEVUE TOWER                                    </t>
  </si>
  <si>
    <t xml:space="preserve">2900 NEW FRANKEN RD (CHT)                         </t>
  </si>
  <si>
    <t xml:space="preserve">METZLER SITE - MONOPOLE                           </t>
  </si>
  <si>
    <t xml:space="preserve">SBA TOWERS III LLC                                </t>
  </si>
  <si>
    <t xml:space="preserve">SBA STRUCTURES INC                                </t>
  </si>
  <si>
    <t xml:space="preserve">2609 LAWRENCE DR DEPERE                           </t>
  </si>
  <si>
    <t xml:space="preserve">SCOTT TURRIFF                                     </t>
  </si>
  <si>
    <t xml:space="preserve">SBA INFRASTRUCTURE LLC                            </t>
  </si>
  <si>
    <t xml:space="preserve">6209 HWY R                                        </t>
  </si>
  <si>
    <t xml:space="preserve">COOPERSTOWN TOWER W/FCC#1222450                   </t>
  </si>
  <si>
    <t xml:space="preserve">4575 ANSTON RD                                    </t>
  </si>
  <si>
    <t xml:space="preserve">AXI-LINE  @ 26-25-19                              </t>
  </si>
  <si>
    <t xml:space="preserve">4508-A STURGEON BAY RD                            </t>
  </si>
  <si>
    <t xml:space="preserve">ZIMMERMAN WOODS @ 28-25-22                        </t>
  </si>
  <si>
    <t xml:space="preserve">1825 DAY ST (HWY 96)                              </t>
  </si>
  <si>
    <t xml:space="preserve">TOWER W/HUT IN 4-21-20                            </t>
  </si>
  <si>
    <t xml:space="preserve">2010 AIRPORT DR                                   </t>
  </si>
  <si>
    <t xml:space="preserve">N44-29-54.18/W88-07-16.42 ONEIDA CASINO RAMP      </t>
  </si>
  <si>
    <t xml:space="preserve">2512 STEFFENS CT                                  </t>
  </si>
  <si>
    <t xml:space="preserve">TOWER BEHIND EXPRESS CONVENIENCE                  </t>
  </si>
  <si>
    <t xml:space="preserve">SUBCARRIER COMMUNICATIONS INC                     </t>
  </si>
  <si>
    <t>Rebecca Pisano, 139 White Oak Lane, Old Bridge, NJ 08857  Phone: 732-607-2828  Email: rebecca@subcarrier.com</t>
  </si>
  <si>
    <t xml:space="preserve">GLOBAL TOWER ASSETS III LLC                       </t>
  </si>
  <si>
    <t xml:space="preserve">1058 REED ST                                      </t>
  </si>
  <si>
    <t xml:space="preserve">TOWER@N44-31-22.27/W88-1-56.31 FISK PARK          </t>
  </si>
  <si>
    <t xml:space="preserve">2580 UNIVERSITY                                   </t>
  </si>
  <si>
    <t xml:space="preserve">TOWER @ PACKERLAND PACKING                        </t>
  </si>
  <si>
    <t xml:space="preserve">CCATT LLC                                         </t>
  </si>
  <si>
    <t xml:space="preserve">SBA TOWERS VI LLC                                 </t>
  </si>
  <si>
    <t xml:space="preserve">SBA TOWERS IX LLC                                 </t>
  </si>
  <si>
    <t xml:space="preserve">VERTICAL BRIDGE REIT  LLC                         </t>
  </si>
  <si>
    <t>Trisha Doucet, Property Tax Partners, LP, 5810 Wilson Rd., Suite 105, Humble, TX 77396,  Phone: 832-726-0589   Email: trishadoucet@property-tax-partners.com</t>
  </si>
  <si>
    <t xml:space="preserve">S3533 CO RD M  FOUNTAIN CITY                      </t>
  </si>
  <si>
    <t xml:space="preserve">GTP ACQUISITION PARTNERS II LLC                   </t>
  </si>
  <si>
    <t xml:space="preserve">3 MI NE ON HWY 77  DANBURY                        </t>
  </si>
  <si>
    <t xml:space="preserve">SBA MONARCH TOWERS III LLC                        </t>
  </si>
  <si>
    <t xml:space="preserve">1 MI E OF HWY 87 ON HWY 48                        </t>
  </si>
  <si>
    <t xml:space="preserve">W5205 JEFFERSON RD                                </t>
  </si>
  <si>
    <t xml:space="preserve">TOWER@W5205 JEFFERSON RD                          </t>
  </si>
  <si>
    <t xml:space="preserve">W443 HWY 151                                      </t>
  </si>
  <si>
    <t xml:space="preserve">W3051 HWY 151                                     </t>
  </si>
  <si>
    <t xml:space="preserve">TOWER                                             </t>
  </si>
  <si>
    <t xml:space="preserve">5702 HWY 32/57                                    </t>
  </si>
  <si>
    <t xml:space="preserve">TOWER@PRT SWSW SEC 30-19-20                       </t>
  </si>
  <si>
    <t xml:space="preserve">N8123 KESSLER RD                                  </t>
  </si>
  <si>
    <t xml:space="preserve">TOWER @ S20 PRT SE SW                             </t>
  </si>
  <si>
    <t xml:space="preserve">W5880 HWY 10                                      </t>
  </si>
  <si>
    <t xml:space="preserve">TOWER@PRT SWSW SEC 11                             </t>
  </si>
  <si>
    <t xml:space="preserve">PINNACLE TOWERS LLC                               </t>
  </si>
  <si>
    <t xml:space="preserve">W2998 US HWY 10                                   </t>
  </si>
  <si>
    <t xml:space="preserve">23272 50TH ST NEW AUBURN                          </t>
  </si>
  <si>
    <t xml:space="preserve">SE SE SEC 10 T31N R10W                            </t>
  </si>
  <si>
    <t xml:space="preserve">6370 270TH ST  CADOTT                             </t>
  </si>
  <si>
    <t xml:space="preserve">NW SW SEC 4 T28N R6W - WM SCHWETZ                 </t>
  </si>
  <si>
    <t xml:space="preserve">7503 123RD ST  ON GERALD JACOBSON LAND            </t>
  </si>
  <si>
    <t xml:space="preserve">SEC 36 T29N R9W                                   </t>
  </si>
  <si>
    <t xml:space="preserve">VANGARD WIRELESS LLC                              </t>
  </si>
  <si>
    <t xml:space="preserve">TOWERCO 2013 LLC                                  </t>
  </si>
  <si>
    <t xml:space="preserve">UNISITE LLC                                       </t>
  </si>
  <si>
    <t xml:space="preserve">453 W TARR RD  NEW AUBURN                         </t>
  </si>
  <si>
    <t xml:space="preserve">GTP TOWERS II LLC                                 </t>
  </si>
  <si>
    <t xml:space="preserve">COMMUNICATION ENHANCEMENT LLC                     </t>
  </si>
  <si>
    <t xml:space="preserve">W2853 CO RD K                                     </t>
  </si>
  <si>
    <t xml:space="preserve">SEC 24-24N-1W  PT NW NW                           </t>
  </si>
  <si>
    <t>Andrew Thompson, 479 Centennial Blvd, Voorhees, NJ 08043, Phone: 856-782-3700,  Email: athompson@ce-llc.com</t>
  </si>
  <si>
    <t xml:space="preserve">PINE RD                                           </t>
  </si>
  <si>
    <t xml:space="preserve">NE NW SEC 29                                      </t>
  </si>
  <si>
    <t xml:space="preserve">N14942 BADGER AVE - ABBOTSFORD                    </t>
  </si>
  <si>
    <t xml:space="preserve">N10247 FAIRGROUND AVE  GREENWOOD                  </t>
  </si>
  <si>
    <t xml:space="preserve">W9177 CO HWY X  THORP                             </t>
  </si>
  <si>
    <t xml:space="preserve">SBA STEEL II LLC                                  </t>
  </si>
  <si>
    <t xml:space="preserve">N1306 PINE HOLLOW RD                              </t>
  </si>
  <si>
    <t xml:space="preserve">N3805 CTY HWY J                                   </t>
  </si>
  <si>
    <t xml:space="preserve">N9485 CTH CX                                      </t>
  </si>
  <si>
    <t xml:space="preserve">(WELKES WILDLIFE)                                 </t>
  </si>
  <si>
    <t xml:space="preserve">W15077 HWY WD                                     </t>
  </si>
  <si>
    <t xml:space="preserve">TV6 HOLDINGS LLC                                  </t>
  </si>
  <si>
    <t xml:space="preserve">800 CHAPEL ST                                     </t>
  </si>
  <si>
    <t xml:space="preserve">K-2 TOWERS LLC                                    </t>
  </si>
  <si>
    <t>Karen Raghanti, 1350 Euclid Ave Ste 800, Cleveland, OH 44115, Phone: 800-22-1099  Email: kraghanti@cohencpa.com</t>
  </si>
  <si>
    <t xml:space="preserve">CTY HWY A &amp; I 90                                  </t>
  </si>
  <si>
    <t xml:space="preserve">2189 RINDEN RD                                    </t>
  </si>
  <si>
    <t xml:space="preserve">1427 CTY HWY V                                    </t>
  </si>
  <si>
    <t xml:space="preserve">SCHWUERER FARM - 3408 VILAS RD                    </t>
  </si>
  <si>
    <t xml:space="preserve">SBA 2012 TC ASSETS LLC                            </t>
  </si>
  <si>
    <t xml:space="preserve">2501 KILGUST RD                                   </t>
  </si>
  <si>
    <t xml:space="preserve">1412 HWY 51/138                                   </t>
  </si>
  <si>
    <t xml:space="preserve">1652 DROTHING RD                                  </t>
  </si>
  <si>
    <t xml:space="preserve">355 N THOMPSON                                    </t>
  </si>
  <si>
    <t xml:space="preserve">W9877 JACKSON RD                                  </t>
  </si>
  <si>
    <t xml:space="preserve">LEASED TO AIRADIGM COMMUNICATIONS                 </t>
  </si>
  <si>
    <t xml:space="preserve">N5102 MORIAH ROAD                                 </t>
  </si>
  <si>
    <t xml:space="preserve">N3867 BADEN STREET                                </t>
  </si>
  <si>
    <t xml:space="preserve">NEXT TO W12271 HWY 60                             </t>
  </si>
  <si>
    <t xml:space="preserve">N11499 COLUMBIA DRIVE                             </t>
  </si>
  <si>
    <t xml:space="preserve">W2199 GRANT ROAD                                  </t>
  </si>
  <si>
    <t xml:space="preserve">W7648 CTH C                                       </t>
  </si>
  <si>
    <t xml:space="preserve">N9868 HWY 151                                     </t>
  </si>
  <si>
    <t xml:space="preserve">1516 N SPRING ST                                  </t>
  </si>
  <si>
    <t xml:space="preserve">1503 COUNTRY VIEW RD                              </t>
  </si>
  <si>
    <t xml:space="preserve">TOWER @ NESE S35(HENSCHEL FARM)                   </t>
  </si>
  <si>
    <t xml:space="preserve">11540 OLD STAGE RD                                </t>
  </si>
  <si>
    <t xml:space="preserve">TOWER @ MITCH LARSON S22-32-28                    </t>
  </si>
  <si>
    <t xml:space="preserve">HWY 42                                            </t>
  </si>
  <si>
    <t xml:space="preserve">TOWER @ HWY 42 (MAPLEWOOD)                        </t>
  </si>
  <si>
    <t xml:space="preserve">HWY 42/57 &amp; HWY T                                 </t>
  </si>
  <si>
    <t xml:space="preserve">885 HWY 57                                        </t>
  </si>
  <si>
    <t xml:space="preserve">TOWER (PLEASNT RIDGE 2)                           </t>
  </si>
  <si>
    <t xml:space="preserve">5049 S SAM ANDERSON RD.  SOUTH RANGE              </t>
  </si>
  <si>
    <t xml:space="preserve">SEC 6 T47N R12W                                   </t>
  </si>
  <si>
    <t xml:space="preserve">HWY 53 &amp; STONE CHIMNEY RD                         </t>
  </si>
  <si>
    <t xml:space="preserve">SEC 36 T46N R12W                                  </t>
  </si>
  <si>
    <t xml:space="preserve">25 MI S OF SUPERIOR ON HWY 35  FOXBORO            </t>
  </si>
  <si>
    <t xml:space="preserve">4751 E CO HWY B  SUPERIOR                         </t>
  </si>
  <si>
    <t xml:space="preserve">2553 E MITCHELL RD                                </t>
  </si>
  <si>
    <t xml:space="preserve">2425 E 24TH ST                                    </t>
  </si>
  <si>
    <t xml:space="preserve">510 54TH AVE E  SUPERIOR                          </t>
  </si>
  <si>
    <t xml:space="preserve">N7205 HWY Q                                       </t>
  </si>
  <si>
    <t xml:space="preserve">E 1740 530TH AVE                                  </t>
  </si>
  <si>
    <t xml:space="preserve">GLOBAL SIGNAL ACQUISITIONS LLC                    </t>
  </si>
  <si>
    <t xml:space="preserve">640TH AVE                                         </t>
  </si>
  <si>
    <t xml:space="preserve">KNAPP HILL                                        </t>
  </si>
  <si>
    <t xml:space="preserve">20280 SUTTON RD  AUGUSTA    ON LEASED LA          </t>
  </si>
  <si>
    <t xml:space="preserve">NW OF SEC 33                                      </t>
  </si>
  <si>
    <t xml:space="preserve">S14450 TOWER AVE                                  </t>
  </si>
  <si>
    <t xml:space="preserve">SW NE                                             </t>
  </si>
  <si>
    <t xml:space="preserve">4985 OLD TOWN HALL RD                             </t>
  </si>
  <si>
    <t xml:space="preserve">SBA TOWERS IV LLC                                 </t>
  </si>
  <si>
    <t xml:space="preserve">2000 SPOONER AVE                                  </t>
  </si>
  <si>
    <t xml:space="preserve">SBA MONARCH TOWERS I LLC                          </t>
  </si>
  <si>
    <t xml:space="preserve">CTY N  FIRE #N5001                                </t>
  </si>
  <si>
    <t xml:space="preserve">N10173 CTH W                                      </t>
  </si>
  <si>
    <t xml:space="preserve">W3404 SUNNY ROAD                                  </t>
  </si>
  <si>
    <t xml:space="preserve">N8150 TOWNLINE ROAD                               </t>
  </si>
  <si>
    <t xml:space="preserve">W3130 HIGHWAY 23                                  </t>
  </si>
  <si>
    <t xml:space="preserve">(POPLAR ROAD)                                     </t>
  </si>
  <si>
    <t xml:space="preserve">N7275 SEVEN HILLS ROAD                            </t>
  </si>
  <si>
    <t xml:space="preserve">N6291 HWY G                                       </t>
  </si>
  <si>
    <t xml:space="preserve">W8973 COUNTY ROAD TC                              </t>
  </si>
  <si>
    <t xml:space="preserve">W8327 ORCHARD ROAD                                </t>
  </si>
  <si>
    <t xml:space="preserve">N4156 WOLF ROAD &amp; HIGHWAY 151                     </t>
  </si>
  <si>
    <t xml:space="preserve">W1676 WOODLAND DRIVE                              </t>
  </si>
  <si>
    <t xml:space="preserve">AKA N2704 HIGHWAY 45                              </t>
  </si>
  <si>
    <t xml:space="preserve">N3286 HWY 151                                     </t>
  </si>
  <si>
    <t xml:space="preserve">201 W DIVISION STREET                             </t>
  </si>
  <si>
    <t xml:space="preserve">LEASED TO AIRADIGM COMMUNICATIONS (BLUEMKE'S)     </t>
  </si>
  <si>
    <t xml:space="preserve">833 S PIONEER RD                                  </t>
  </si>
  <si>
    <t xml:space="preserve">727 NORTHWEST WAY                                 </t>
  </si>
  <si>
    <t xml:space="preserve">5 MONROE STREET                                   </t>
  </si>
  <si>
    <t xml:space="preserve">2420 ZIOLKOWSKI RD                                </t>
  </si>
  <si>
    <t xml:space="preserve">TOWER ON LSD LAND (ZIOLKOWSKI) S19-37-16          </t>
  </si>
  <si>
    <t xml:space="preserve">5356 A ST                                         </t>
  </si>
  <si>
    <t xml:space="preserve">TOWER ON LSD LAND (BELLAND)                       </t>
  </si>
  <si>
    <t xml:space="preserve">1067 BADGER RD                                    </t>
  </si>
  <si>
    <t xml:space="preserve">CUMULUS SITE                                      </t>
  </si>
  <si>
    <t xml:space="preserve">CLAY HOLLOW RD (DROESSLER)                        </t>
  </si>
  <si>
    <t xml:space="preserve">5531 CO RD "D"                                    </t>
  </si>
  <si>
    <t xml:space="preserve">N9212 CTY HWY J                                   </t>
  </si>
  <si>
    <t xml:space="preserve">WA TOWERS LLC                                     </t>
  </si>
  <si>
    <t>David Wolfe, E1777 Doe Hill Dr, Waupaca, WI 54981  Phone: 715-258-7250  Email: d1wolfe@hughes.net</t>
  </si>
  <si>
    <t xml:space="preserve">N7470 TANK RD S  S OF HIXTON OFF CTY HWY          </t>
  </si>
  <si>
    <t xml:space="preserve">W1827 W SNOW CREEK RD                             </t>
  </si>
  <si>
    <t xml:space="preserve">N4402 LAMBERT RD   TELECOMMUNICATION TOW          </t>
  </si>
  <si>
    <t xml:space="preserve">SEC 11 T20N R3W                                   </t>
  </si>
  <si>
    <t xml:space="preserve">CTY HWY FF N11828                                 </t>
  </si>
  <si>
    <t xml:space="preserve">W15008 OLSTAD LN                                  </t>
  </si>
  <si>
    <t xml:space="preserve">SEC 35 T23N R6W                                   </t>
  </si>
  <si>
    <t xml:space="preserve">N6498 CTY TRK F                                   </t>
  </si>
  <si>
    <t xml:space="preserve">W 1955 HWY 16                                     </t>
  </si>
  <si>
    <t xml:space="preserve">W 8695 AIRPORT RD                                 </t>
  </si>
  <si>
    <t xml:space="preserve">LT 42-51-25/LN 88-33-57                           </t>
  </si>
  <si>
    <t xml:space="preserve">1700 JANESVILLE AVE                               </t>
  </si>
  <si>
    <t xml:space="preserve">SBA TOWERS INC                                    </t>
  </si>
  <si>
    <t xml:space="preserve">57TH ST  N OF I90/I94                             </t>
  </si>
  <si>
    <t xml:space="preserve">END OF PFAFF RD                                   </t>
  </si>
  <si>
    <t xml:space="preserve">N1357 CR N                                        </t>
  </si>
  <si>
    <t xml:space="preserve">1700 BRIDGE ST                                    </t>
  </si>
  <si>
    <t xml:space="preserve">SBA GC TOWERS LLC                                 </t>
  </si>
  <si>
    <t xml:space="preserve">87TH ST 38700                                     </t>
  </si>
  <si>
    <t xml:space="preserve">22ND AV 500                                       </t>
  </si>
  <si>
    <t xml:space="preserve">HWY 54                                            </t>
  </si>
  <si>
    <t xml:space="preserve">N3560 CTH AB                                      </t>
  </si>
  <si>
    <t xml:space="preserve">TOWER @ SEC 22 DUESCHER TOWER                     </t>
  </si>
  <si>
    <t xml:space="preserve">6TH RD                                            </t>
  </si>
  <si>
    <t xml:space="preserve">TOWER @ SEC 18 (ROGER TESKE)                      </t>
  </si>
  <si>
    <t xml:space="preserve">758 BAUMEISTER DR                                 </t>
  </si>
  <si>
    <t xml:space="preserve">TOWER @ SEC 30 T24 R25 (HANRAHAN)                 </t>
  </si>
  <si>
    <t xml:space="preserve">W1097 MANKE-HESSELBERG RD                         </t>
  </si>
  <si>
    <t xml:space="preserve">W3144 CO RD B                                     </t>
  </si>
  <si>
    <t xml:space="preserve">N10604 MOODIG RD                                  </t>
  </si>
  <si>
    <t xml:space="preserve">TOWER @ REDMOND NESW 23-35-06                     </t>
  </si>
  <si>
    <t xml:space="preserve">3.3 MI SW OF PARRISH OFF CTH B                    </t>
  </si>
  <si>
    <t xml:space="preserve">TOWER@ NWSW27-34-08@PRSHWIQ0010 LT45-40/LN89-48   </t>
  </si>
  <si>
    <t xml:space="preserve">N2681 CTH G                                       </t>
  </si>
  <si>
    <t xml:space="preserve">TOWER@ JEFF BROWNS36-32-7                         </t>
  </si>
  <si>
    <t xml:space="preserve">13003 HIGHWAY 151                                 </t>
  </si>
  <si>
    <t xml:space="preserve">16317 DAIRYLAND DRIVE                             </t>
  </si>
  <si>
    <t xml:space="preserve">10141 SCHLEY RD                                   </t>
  </si>
  <si>
    <t xml:space="preserve">22520 GROH ROAD                                   </t>
  </si>
  <si>
    <t xml:space="preserve">7318 OLD Y RD                                     </t>
  </si>
  <si>
    <t xml:space="preserve">7500 VILLAGE DR                                   </t>
  </si>
  <si>
    <t xml:space="preserve">2033 HIGHWAY H ROAD                               </t>
  </si>
  <si>
    <t xml:space="preserve">9431 CENTER RD                                    </t>
  </si>
  <si>
    <t xml:space="preserve">5902 CTH F                                        </t>
  </si>
  <si>
    <t xml:space="preserve">5306 LEHRMANN ROAD                                </t>
  </si>
  <si>
    <t xml:space="preserve">W70084 STH 42                                     </t>
  </si>
  <si>
    <t xml:space="preserve">AKA 6220 STH 42                                   </t>
  </si>
  <si>
    <t xml:space="preserve">1915 MIRRO DRIVE                                  </t>
  </si>
  <si>
    <t xml:space="preserve">1751 CHERRY DR                                    </t>
  </si>
  <si>
    <t xml:space="preserve">SW SW SEC 10(LESSOR:PETERSON)                     </t>
  </si>
  <si>
    <t xml:space="preserve">6595 STH 97                                       </t>
  </si>
  <si>
    <t xml:space="preserve">TOWER W/FCC#1227082 (LD OWNR: L WEINKAUF)         </t>
  </si>
  <si>
    <t xml:space="preserve">4945 TOWN HALL RD                                 </t>
  </si>
  <si>
    <t xml:space="preserve">SW SW SEC 34-29-03  TOWER                         </t>
  </si>
  <si>
    <t xml:space="preserve">1898 ROZAK RD                                     </t>
  </si>
  <si>
    <t xml:space="preserve">TOWER@N44-42-26.07/W89-38-50.28 IN NW1/4 26-26-07 </t>
  </si>
  <si>
    <t xml:space="preserve">M626 ELM ST                                       </t>
  </si>
  <si>
    <t xml:space="preserve">N1/2 SEC 24-26-03(LESSOR-HARTER)                  </t>
  </si>
  <si>
    <t xml:space="preserve">N3889 HWY 29 (HATLEY)                             </t>
  </si>
  <si>
    <t xml:space="preserve">TOWER@N44-52-53.832/W89-19-27 IN SWNW 29-28-10    </t>
  </si>
  <si>
    <t xml:space="preserve">1316 HWY S                                        </t>
  </si>
  <si>
    <t xml:space="preserve">TOWER LSD LAND (ROSS) SEC 34-29-05                </t>
  </si>
  <si>
    <t xml:space="preserve">R15463 RINGLE AVE                                 </t>
  </si>
  <si>
    <t xml:space="preserve">TOWER@N44-53-28.28/W89-25-49.51 IN SW1/4 21-28-09 </t>
  </si>
  <si>
    <t xml:space="preserve">S3266 HWY 13 S                                    </t>
  </si>
  <si>
    <t xml:space="preserve">N1/2 SEC 16-26-02(LESSOR-DETWILER)                </t>
  </si>
  <si>
    <t xml:space="preserve">T14973 CTY RD W                                   </t>
  </si>
  <si>
    <t xml:space="preserve">SELF SUPPORT TOWER SEC 12-30-07                   </t>
  </si>
  <si>
    <t xml:space="preserve">3021 COATES LN                                    </t>
  </si>
  <si>
    <t xml:space="preserve">TOWER@N44-58-57.97/W89-36-10.75 IN SWNE 19-29-08  </t>
  </si>
  <si>
    <t xml:space="preserve">8205 GUSMAN RD                                    </t>
  </si>
  <si>
    <t xml:space="preserve">TOWER ON LEASED LAND (GUSMAN)                     </t>
  </si>
  <si>
    <t xml:space="preserve">8315 STEWART AVE                                  </t>
  </si>
  <si>
    <t xml:space="preserve">MONO POLE TOWER- LSD LAND (JOHNSON)               </t>
  </si>
  <si>
    <t xml:space="preserve">N2493 CTH Y                                       </t>
  </si>
  <si>
    <t xml:space="preserve">TOWER@N45-02-52.88/W87-47-53.09 LAND:R PETERSON   </t>
  </si>
  <si>
    <t xml:space="preserve">N8597 7TH COURT                                   </t>
  </si>
  <si>
    <t xml:space="preserve">N8590 CTH CH                                      </t>
  </si>
  <si>
    <t xml:space="preserve">W6577 EMBER DRIVE                                 </t>
  </si>
  <si>
    <t xml:space="preserve">INDUSTRIAL LOOP 6800                              </t>
  </si>
  <si>
    <t xml:space="preserve">OAKWOOD RD W 11700                                </t>
  </si>
  <si>
    <t xml:space="preserve">AIRWAYS AV W 5572                                 </t>
  </si>
  <si>
    <t xml:space="preserve">FOREST HOME AV 11217 W                            </t>
  </si>
  <si>
    <t xml:space="preserve">912 SOUTH 1ST STREET                              </t>
  </si>
  <si>
    <t xml:space="preserve">CLINTON AV W 5748                                 </t>
  </si>
  <si>
    <t xml:space="preserve">APPLETON AVE 7677 W                               </t>
  </si>
  <si>
    <t xml:space="preserve">20TH ST S 9600                                    </t>
  </si>
  <si>
    <t xml:space="preserve">TOWER SITES INC                                   </t>
  </si>
  <si>
    <t xml:space="preserve">KINNICKINNIC AV S 3729 3731                       </t>
  </si>
  <si>
    <t>Terry Michaels, Tower Sites Inc, 17640 W. National Ave, New Berlin, WI 53146-3727, Phone: 262-786-8330   Email: tmichaels@tower-sites.com</t>
  </si>
  <si>
    <t xml:space="preserve">LISBON AV W 12300                                 </t>
  </si>
  <si>
    <t xml:space="preserve">19607 HAZEL AVE                                   </t>
  </si>
  <si>
    <t xml:space="preserve">EMERSON RD                                        </t>
  </si>
  <si>
    <t xml:space="preserve">1583 ARM RD                                       </t>
  </si>
  <si>
    <t xml:space="preserve">NORTH OF 30051 HWY 12                             </t>
  </si>
  <si>
    <t xml:space="preserve">ALSO .6 W OF CTY PP ON HWY 12                     </t>
  </si>
  <si>
    <t xml:space="preserve">IBAND AVE W OF HWY 27                             </t>
  </si>
  <si>
    <t xml:space="preserve">3025 CEDAR LN                                     </t>
  </si>
  <si>
    <t xml:space="preserve">MATTHEWS LN TOWER IN 26-27-20                     </t>
  </si>
  <si>
    <t xml:space="preserve">13430 LOGAN RD                                    </t>
  </si>
  <si>
    <t xml:space="preserve">TOWER @ NE NE 16-30-17 LAND: HARVEY SMITH         </t>
  </si>
  <si>
    <t xml:space="preserve">7164 HWY 41                                       </t>
  </si>
  <si>
    <t xml:space="preserve">TOWER @ SENE SEC6-28-22                           </t>
  </si>
  <si>
    <t xml:space="preserve">N410 SPEEL SCHOOL RD                              </t>
  </si>
  <si>
    <t xml:space="preserve">@ LAMER'S DAIRY (MARCELLA ST)                     </t>
  </si>
  <si>
    <t xml:space="preserve">9025 W HWY 10                                     </t>
  </si>
  <si>
    <t>TOWER N44-16-17.42 W88-38-39.86 LEASED TO AIRADIGM</t>
  </si>
  <si>
    <t xml:space="preserve">GRAND VIEW RD                                     </t>
  </si>
  <si>
    <t xml:space="preserve">PP @ TOWER PRT NWNE SEC31 T22N R16E               </t>
  </si>
  <si>
    <t xml:space="preserve">N3840 HWY 55                                      </t>
  </si>
  <si>
    <t xml:space="preserve">TOWER LEASED TO AIRADIGM                          </t>
  </si>
  <si>
    <t xml:space="preserve">1810 W NORTHLAND AVE                              </t>
  </si>
  <si>
    <t xml:space="preserve">W6895 PARK VIEW DRIVE                             </t>
  </si>
  <si>
    <t xml:space="preserve">TOWER - ALAMOSA/TELECORP/NEXTEL                   </t>
  </si>
  <si>
    <t xml:space="preserve">W134 COUNTY UU                                    </t>
  </si>
  <si>
    <t xml:space="preserve">W1230 FISH CREEK RD                               </t>
  </si>
  <si>
    <t>TOWER @ N44-27-34.99  W88-14-49 LEASED TO AIRADIGM</t>
  </si>
  <si>
    <t xml:space="preserve">W681 PEARL STREET                                 </t>
  </si>
  <si>
    <t xml:space="preserve">TOWER - ALAMOSA                                   </t>
  </si>
  <si>
    <t xml:space="preserve">405 WALLACE ST                                    </t>
  </si>
  <si>
    <t xml:space="preserve">MONOPOLE TOWER                                    </t>
  </si>
  <si>
    <t xml:space="preserve">2410 W EVERETT STREET                             </t>
  </si>
  <si>
    <t xml:space="preserve">TOWER - ALAMOSA/APP-OSH-NEE MSA/TELECORP          </t>
  </si>
  <si>
    <t xml:space="preserve">6628 HIGHWAY 57                                   </t>
  </si>
  <si>
    <t xml:space="preserve">W10843 MOLINE RD                                  </t>
  </si>
  <si>
    <t xml:space="preserve">N7249 910TH AVE                                   </t>
  </si>
  <si>
    <t xml:space="preserve">N2656 770TH ST                                    </t>
  </si>
  <si>
    <t xml:space="preserve">1.6 MI N INT OF HWY 35 &amp; CTH S ON STH 35          </t>
  </si>
  <si>
    <t xml:space="preserve">SEC 14 33 19                                      </t>
  </si>
  <si>
    <t xml:space="preserve">CTH F                                             </t>
  </si>
  <si>
    <t xml:space="preserve">PP @ CTH F                                        </t>
  </si>
  <si>
    <t xml:space="preserve">10896 CTY HWY T                                   </t>
  </si>
  <si>
    <t xml:space="preserve">TOWER @ MILANO FIELD- AIRADIGM TENANT             </t>
  </si>
  <si>
    <t xml:space="preserve">8111 COUNTY ROAD WEST                             </t>
  </si>
  <si>
    <t xml:space="preserve">BANCROFT                                          </t>
  </si>
  <si>
    <t xml:space="preserve">2401 CEDAR DR                                     </t>
  </si>
  <si>
    <t xml:space="preserve">TOWER @ N44-27-31.04 / W89-32-11.71               </t>
  </si>
  <si>
    <t xml:space="preserve">5110 MAIN ST                                      </t>
  </si>
  <si>
    <t xml:space="preserve">TOWER @ N44-31-29.29 / W89-31-48.9                </t>
  </si>
  <si>
    <t xml:space="preserve">700 FT E OF 7522 STATE HWY 70  FIFIELD            </t>
  </si>
  <si>
    <t xml:space="preserve">KETTERHAGEN RD 26615                              </t>
  </si>
  <si>
    <t xml:space="preserve">50TH RD 16436                                     </t>
  </si>
  <si>
    <t xml:space="preserve">12623 NORTHWESTERN AVE                            </t>
  </si>
  <si>
    <t xml:space="preserve">28622 ROWNTREE RD                                 </t>
  </si>
  <si>
    <t xml:space="preserve">3100 S RIVERSIDE DR                               </t>
  </si>
  <si>
    <t xml:space="preserve">BOUGHT TOWER FROM AIRADIGM                        </t>
  </si>
  <si>
    <t xml:space="preserve">344 E STATE RD 59                                 </t>
  </si>
  <si>
    <t xml:space="preserve">TOWER ONLY                                        </t>
  </si>
  <si>
    <t xml:space="preserve">4863 N HWY 26                                     </t>
  </si>
  <si>
    <t xml:space="preserve">34 PLYMOUTH HWY H                                 </t>
  </si>
  <si>
    <t xml:space="preserve">7404 E BUSS RD                                    </t>
  </si>
  <si>
    <t xml:space="preserve">901 JOLIET STREET          WI 07227-B             </t>
  </si>
  <si>
    <t xml:space="preserve">373 VINCENT ST                                    </t>
  </si>
  <si>
    <t xml:space="preserve">CROWN CASTLE TOWERS 05 LLC                        </t>
  </si>
  <si>
    <t xml:space="preserve">3010 50TH AVE  WILSON                             </t>
  </si>
  <si>
    <t xml:space="preserve">2618 CO RD S  FOREST                              </t>
  </si>
  <si>
    <t xml:space="preserve">1408 300TH ST                                     </t>
  </si>
  <si>
    <t xml:space="preserve">GLENNWOOD                                         </t>
  </si>
  <si>
    <t xml:space="preserve">P.I.D. #026-1043-10                               </t>
  </si>
  <si>
    <t xml:space="preserve">585 190TH ST  TELECOMMUNICATIONS TOWER            </t>
  </si>
  <si>
    <t xml:space="preserve">533 SR-35  SOMERSET                               </t>
  </si>
  <si>
    <t xml:space="preserve">SEC 12-T28N-R19W                                  </t>
  </si>
  <si>
    <t xml:space="preserve">705 TOWER RD  HUDSON                              </t>
  </si>
  <si>
    <t xml:space="preserve">E 10664 REEDSBURG RD                              </t>
  </si>
  <si>
    <t xml:space="preserve">HODGE FARM                                        </t>
  </si>
  <si>
    <t xml:space="preserve">E 13608 A CTH U                                   </t>
  </si>
  <si>
    <t xml:space="preserve">ALBERS                                            </t>
  </si>
  <si>
    <t xml:space="preserve">E13535 TOWER RD                                   </t>
  </si>
  <si>
    <t xml:space="preserve">320 UNITY DR DELLS CHURCH                         </t>
  </si>
  <si>
    <t xml:space="preserve">TOWER RD OFF CTH B                                </t>
  </si>
  <si>
    <t xml:space="preserve">SEC 30 T41N R8W                                   </t>
  </si>
  <si>
    <t xml:space="preserve">N4842 ROSE BROOK RD                               </t>
  </si>
  <si>
    <t xml:space="preserve">TOWER @ SHAWANO CO LAND                           </t>
  </si>
  <si>
    <t xml:space="preserve">NORRIE ROAD AT HWY 45                             </t>
  </si>
  <si>
    <t xml:space="preserve">ELAND TOWER                                       </t>
  </si>
  <si>
    <t xml:space="preserve">W15400 LINKE RD                                   </t>
  </si>
  <si>
    <t xml:space="preserve">KOPITZKE TOWER IN 22-26-12 LAND: G KOPITZKE       </t>
  </si>
  <si>
    <t xml:space="preserve">N3141CTH G                                        </t>
  </si>
  <si>
    <t xml:space="preserve">MIELKE TOWER IN 26-26-13 LAND: A MIELKE           </t>
  </si>
  <si>
    <t xml:space="preserve">N3590 PARADISE LN                                 </t>
  </si>
  <si>
    <t xml:space="preserve">TOWER W/FCC#1223925                               </t>
  </si>
  <si>
    <t xml:space="preserve">W1101 MAIN LANEY DR                               </t>
  </si>
  <si>
    <t xml:space="preserve">TOWER W/FCC#1223852                               </t>
  </si>
  <si>
    <t xml:space="preserve">N5702 CTH G                                       </t>
  </si>
  <si>
    <t xml:space="preserve">FEHRMAN TOWER  IN 26-27-13 LAND: A FEHRMAN        </t>
  </si>
  <si>
    <t xml:space="preserve">8214 RANGE LINE ROAD                              </t>
  </si>
  <si>
    <t xml:space="preserve">N188 CTH LL                                       </t>
  </si>
  <si>
    <t xml:space="preserve">W4792 CTH IW                                      </t>
  </si>
  <si>
    <t xml:space="preserve">W1545 COUNTY ROAD MM                              </t>
  </si>
  <si>
    <t xml:space="preserve">N8429 HIGHWAY 57                                  </t>
  </si>
  <si>
    <t xml:space="preserve">SCHETTER                                          </t>
  </si>
  <si>
    <t xml:space="preserve">454 N BLUEBIRD LANE (MEYER FARM)                  </t>
  </si>
  <si>
    <t xml:space="preserve">CTH AA                                            </t>
  </si>
  <si>
    <t xml:space="preserve">128 APPLETON STREET                               </t>
  </si>
  <si>
    <t xml:space="preserve">1829 S 17TH ST (BROADWAY &amp; 17TH)                  </t>
  </si>
  <si>
    <t xml:space="preserve">3321 PAINE AVENUE                                 </t>
  </si>
  <si>
    <t xml:space="preserve">315 FOREST AVE                                    </t>
  </si>
  <si>
    <t xml:space="preserve">N24733 KITTLESON RD  ETTRICK                      </t>
  </si>
  <si>
    <t xml:space="preserve">SE NE SEC 19 T20N R7W                             </t>
  </si>
  <si>
    <t xml:space="preserve">N12704 HWY 35                                     </t>
  </si>
  <si>
    <t xml:space="preserve">LEASED FROM T. GALE                               </t>
  </si>
  <si>
    <t xml:space="preserve">CO RD P &amp; UWY 27  WESTBY                          </t>
  </si>
  <si>
    <t xml:space="preserve">TOWER RD  1.2 MI N OF HWY F  KENDALL              </t>
  </si>
  <si>
    <t xml:space="preserve">LT 43 43 20 /LN 90 24 44  MT TABOR                </t>
  </si>
  <si>
    <t xml:space="preserve">LATHMILL TR @ WILDERNESS TR                       </t>
  </si>
  <si>
    <t xml:space="preserve">TOWER: FCC#1223524                                </t>
  </si>
  <si>
    <t xml:space="preserve">TWIN LAKES RD NW OF INTERSECTION                  </t>
  </si>
  <si>
    <t xml:space="preserve">N 3403 BIRD PL - COMO                             </t>
  </si>
  <si>
    <t xml:space="preserve">W4322 CTY TRK BB                                  </t>
  </si>
  <si>
    <t xml:space="preserve">TWIST FARM ELKHORN                                </t>
  </si>
  <si>
    <t xml:space="preserve">N BLOOMFIELD RD                                   </t>
  </si>
  <si>
    <t xml:space="preserve">N3065  SR-253  SARONA                             </t>
  </si>
  <si>
    <t xml:space="preserve">SW1/4 SEC 27 T38N R12W                            </t>
  </si>
  <si>
    <t xml:space="preserve">NW1/4 SW1/4 SEC 36 T37N R10W                      </t>
  </si>
  <si>
    <t xml:space="preserve">N1/2 OF SE1/4 SEC 12 T39N R10W                    </t>
  </si>
  <si>
    <t xml:space="preserve">N6312 1170TH  PRESCOTT                            </t>
  </si>
  <si>
    <t xml:space="preserve">4481 SR 28 W                                      </t>
  </si>
  <si>
    <t xml:space="preserve">3035 HIGHWAY C                                    </t>
  </si>
  <si>
    <t xml:space="preserve">LEASED TO SPRINT SPECTRUM LP                      </t>
  </si>
  <si>
    <t xml:space="preserve">3984 HIGHWAY 60                                   </t>
  </si>
  <si>
    <t xml:space="preserve">3230 PIONEER RD                                   </t>
  </si>
  <si>
    <t xml:space="preserve">W6775 HWY 28                                      </t>
  </si>
  <si>
    <t xml:space="preserve">2903 HIGHWAY 167                                  </t>
  </si>
  <si>
    <t xml:space="preserve">LEASED TO NEXTEL                                  </t>
  </si>
  <si>
    <t xml:space="preserve">915 INDIANA AVENUE                                </t>
  </si>
  <si>
    <t xml:space="preserve">S12 W28925 SUMMIT                                 </t>
  </si>
  <si>
    <t xml:space="preserve">W304 S3925 BROOKHILL RD                           </t>
  </si>
  <si>
    <t xml:space="preserve">N78 W31400 KILBORNE RD                            </t>
  </si>
  <si>
    <t xml:space="preserve">W299 S7404 HIGHWAY 83                             </t>
  </si>
  <si>
    <t xml:space="preserve">W360N9317 BROWN ST                                </t>
  </si>
  <si>
    <t xml:space="preserve">W224 S10030 BIG BEND DR                           </t>
  </si>
  <si>
    <t xml:space="preserve">W 235 S BIG BEND RD                               </t>
  </si>
  <si>
    <t xml:space="preserve">545 ANTON COURT                                   </t>
  </si>
  <si>
    <t xml:space="preserve">N83 W13330 LEON RD                                </t>
  </si>
  <si>
    <t xml:space="preserve">I-43 WATER TOWER                                  </t>
  </si>
  <si>
    <t xml:space="preserve">109 N OAKRIDGE DR                                 </t>
  </si>
  <si>
    <t xml:space="preserve">GTP TOWERS VII LLC                                </t>
  </si>
  <si>
    <t xml:space="preserve">CUSHING PARK BUSINESS CENTER                      </t>
  </si>
  <si>
    <t xml:space="preserve">20165 W NATIONAL AVE                              </t>
  </si>
  <si>
    <t xml:space="preserve">3805 S CASPER DR                                  </t>
  </si>
  <si>
    <t xml:space="preserve">1700 PEARL ST                                     </t>
  </si>
  <si>
    <t xml:space="preserve">CTY HWY H                                         </t>
  </si>
  <si>
    <t xml:space="preserve">TOWER@SESW SEC 23 (LESSOR:RAYMOND HOPPE)          </t>
  </si>
  <si>
    <t xml:space="preserve">QUARTERLINE ROAD                                  </t>
  </si>
  <si>
    <t xml:space="preserve">N250OFW300OFLT44-60/LN88-88(SWNES35-25-13)        </t>
  </si>
  <si>
    <t xml:space="preserve">E2053 WESTGATE ACRES RD                           </t>
  </si>
  <si>
    <t xml:space="preserve">ALAMOSA WI LP                                     </t>
  </si>
  <si>
    <t xml:space="preserve">721 E ALFRED ST                                   </t>
  </si>
  <si>
    <t xml:space="preserve">AT WOLF RIVER STORAGE                             </t>
  </si>
  <si>
    <t xml:space="preserve">W13223 COTTONVILLE AVENUE                         </t>
  </si>
  <si>
    <t xml:space="preserve">400 FRONT STREET                                  </t>
  </si>
  <si>
    <t xml:space="preserve">1492 LONE ELM ROAD                                </t>
  </si>
  <si>
    <t xml:space="preserve">LEASED TO ALAMOSA/TELECORP                        </t>
  </si>
  <si>
    <t xml:space="preserve">7526 US HIGHWAY 45                                </t>
  </si>
  <si>
    <t xml:space="preserve">473 BLACK OAK SCHOOL ROAD                         </t>
  </si>
  <si>
    <t xml:space="preserve">LEASED TO AIRADIGM COMMUNICATIONS/PRIMECO         </t>
  </si>
  <si>
    <t xml:space="preserve">3022 BROOKS RD                                    </t>
  </si>
  <si>
    <t xml:space="preserve">1000 VALLEY ROAD                                  </t>
  </si>
  <si>
    <t xml:space="preserve">1495 TULLAR ROAD                                  </t>
  </si>
  <si>
    <t xml:space="preserve">SBA STEEL LLC                                     </t>
  </si>
  <si>
    <t xml:space="preserve">300 NEVADA STREET                                 </t>
  </si>
  <si>
    <t>County Code</t>
  </si>
  <si>
    <t>Municipal Code</t>
  </si>
  <si>
    <t>Company Name</t>
  </si>
  <si>
    <t>Address 1</t>
  </si>
  <si>
    <t>Address 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</si>
  <si>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</si>
  <si>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</si>
  <si>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</si>
  <si>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</si>
  <si>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</si>
  <si>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</si>
  <si>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</si>
  <si>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</si>
  <si>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</si>
  <si>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002</t>
  </si>
  <si>
    <t>004</t>
  </si>
  <si>
    <t>006</t>
  </si>
  <si>
    <t>008</t>
  </si>
  <si>
    <t>010</t>
  </si>
  <si>
    <t>012</t>
  </si>
  <si>
    <t>014</t>
  </si>
  <si>
    <t>016</t>
  </si>
  <si>
    <t>018</t>
  </si>
  <si>
    <t>020</t>
  </si>
  <si>
    <t>022</t>
  </si>
  <si>
    <t>024</t>
  </si>
  <si>
    <t>025</t>
  </si>
  <si>
    <t>026</t>
  </si>
  <si>
    <t>028</t>
  </si>
  <si>
    <t>029</t>
  </si>
  <si>
    <t>030</t>
  </si>
  <si>
    <t>032</t>
  </si>
  <si>
    <t>034</t>
  </si>
  <si>
    <t>036</t>
  </si>
  <si>
    <t>038</t>
  </si>
  <si>
    <t>040</t>
  </si>
  <si>
    <t>042</t>
  </si>
  <si>
    <t>044</t>
  </si>
  <si>
    <t>046</t>
  </si>
  <si>
    <t>048</t>
  </si>
  <si>
    <t>050</t>
  </si>
  <si>
    <t>052</t>
  </si>
  <si>
    <t>056</t>
  </si>
  <si>
    <t>058</t>
  </si>
  <si>
    <t>060</t>
  </si>
  <si>
    <t>062</t>
  </si>
  <si>
    <t>064</t>
  </si>
  <si>
    <t>066</t>
  </si>
  <si>
    <t>070</t>
  </si>
  <si>
    <t>072</t>
  </si>
  <si>
    <t>074</t>
  </si>
  <si>
    <t>078</t>
  </si>
  <si>
    <t>080</t>
  </si>
  <si>
    <t>082</t>
  </si>
  <si>
    <t>AA</t>
  </si>
  <si>
    <t xml:space="preserve">CNTY   </t>
  </si>
  <si>
    <t xml:space="preserve">CNTY_NAME                     </t>
  </si>
  <si>
    <t xml:space="preserve">MUNI   </t>
  </si>
  <si>
    <t>TVC_IND</t>
  </si>
  <si>
    <t>MUNI_NAME</t>
  </si>
  <si>
    <t xml:space="preserve">ADAMS                         </t>
  </si>
  <si>
    <t xml:space="preserve">T. </t>
  </si>
  <si>
    <t xml:space="preserve">TOWN   </t>
  </si>
  <si>
    <t>ADAMS</t>
  </si>
  <si>
    <t>BIG FLATS</t>
  </si>
  <si>
    <t>COLBURN</t>
  </si>
  <si>
    <t>DELL PRAIRIE</t>
  </si>
  <si>
    <t>EASTON</t>
  </si>
  <si>
    <t>JACKSON</t>
  </si>
  <si>
    <t>LEOLA</t>
  </si>
  <si>
    <t>LINCOLN</t>
  </si>
  <si>
    <t>MONROE</t>
  </si>
  <si>
    <t>NEW CHESTER</t>
  </si>
  <si>
    <t>NEW HAVEN</t>
  </si>
  <si>
    <t>PRESTON</t>
  </si>
  <si>
    <t>QUINCY</t>
  </si>
  <si>
    <t>RICHFIELD</t>
  </si>
  <si>
    <t>ROME</t>
  </si>
  <si>
    <t>SPRINGVILLE</t>
  </si>
  <si>
    <t>STRONGS PRAIRIE</t>
  </si>
  <si>
    <t xml:space="preserve">V. </t>
  </si>
  <si>
    <t>VILLAGE</t>
  </si>
  <si>
    <t>FRIENDSHIP</t>
  </si>
  <si>
    <t xml:space="preserve">C. </t>
  </si>
  <si>
    <t xml:space="preserve">CITY   </t>
  </si>
  <si>
    <t>WISCONSIN DELLS</t>
  </si>
  <si>
    <t xml:space="preserve">ASHLAND                       </t>
  </si>
  <si>
    <t>AGENDA</t>
  </si>
  <si>
    <t>ASHLAND</t>
  </si>
  <si>
    <t>CHIPPEWA</t>
  </si>
  <si>
    <t>GINGLES</t>
  </si>
  <si>
    <t>GORDON</t>
  </si>
  <si>
    <t>JACOBS</t>
  </si>
  <si>
    <t>LA POINTE</t>
  </si>
  <si>
    <t>MARENGO</t>
  </si>
  <si>
    <t>MORSE</t>
  </si>
  <si>
    <t>PEEKSVILLE</t>
  </si>
  <si>
    <t>SANBORN</t>
  </si>
  <si>
    <t>SHANAGOLDEN</t>
  </si>
  <si>
    <t>WHITE RIVER</t>
  </si>
  <si>
    <t>BUTTERNUT</t>
  </si>
  <si>
    <t>MELLEN</t>
  </si>
  <si>
    <t xml:space="preserve">BARRON                        </t>
  </si>
  <si>
    <t>ALMENA</t>
  </si>
  <si>
    <t>ARLAND</t>
  </si>
  <si>
    <t>BARRON</t>
  </si>
  <si>
    <t>BEAR LAKE</t>
  </si>
  <si>
    <t>CEDAR LAKE</t>
  </si>
  <si>
    <t>CHETEK</t>
  </si>
  <si>
    <t>CLINTON</t>
  </si>
  <si>
    <t>CRYSTAL LAKE</t>
  </si>
  <si>
    <t>CUMBERLAND</t>
  </si>
  <si>
    <t>DALLAS</t>
  </si>
  <si>
    <t>DOVRE</t>
  </si>
  <si>
    <t>DOYLE</t>
  </si>
  <si>
    <t>LAKELAND</t>
  </si>
  <si>
    <t>MAPLE GROVE</t>
  </si>
  <si>
    <t>MAPLE PLAIN</t>
  </si>
  <si>
    <t>OAK GROVE</t>
  </si>
  <si>
    <t>PRAIRIE FARM</t>
  </si>
  <si>
    <t>PRAIRIE LAKE</t>
  </si>
  <si>
    <t>RICE LAKE</t>
  </si>
  <si>
    <t>SIOUX CREEK</t>
  </si>
  <si>
    <t>STANFOLD</t>
  </si>
  <si>
    <t>STANLEY</t>
  </si>
  <si>
    <t>SUMNER</t>
  </si>
  <si>
    <t>TURTLE LAKE</t>
  </si>
  <si>
    <t>VANCE CREEK</t>
  </si>
  <si>
    <t>CAMERON</t>
  </si>
  <si>
    <t>HAUGEN</t>
  </si>
  <si>
    <t>NEW AUBURN</t>
  </si>
  <si>
    <t xml:space="preserve">BAYFIELD                      </t>
  </si>
  <si>
    <t>BARKSDALE</t>
  </si>
  <si>
    <t>BARNES</t>
  </si>
  <si>
    <t>BAYFIELD</t>
  </si>
  <si>
    <t>BAYVIEW</t>
  </si>
  <si>
    <t>BELL</t>
  </si>
  <si>
    <t>CABLE</t>
  </si>
  <si>
    <t>CLOVER</t>
  </si>
  <si>
    <t>DELTA</t>
  </si>
  <si>
    <t>DRUMMOND</t>
  </si>
  <si>
    <t>EILEEN</t>
  </si>
  <si>
    <t>GRAND VIEW</t>
  </si>
  <si>
    <t>HUGHES</t>
  </si>
  <si>
    <t>IRON RIVER</t>
  </si>
  <si>
    <t>KELLY</t>
  </si>
  <si>
    <t>KEYSTONE</t>
  </si>
  <si>
    <t>MASON</t>
  </si>
  <si>
    <t>NAMAKAGON</t>
  </si>
  <si>
    <t>ORIENTA</t>
  </si>
  <si>
    <t>OULU</t>
  </si>
  <si>
    <t>PILSEN</t>
  </si>
  <si>
    <t>PORT WING</t>
  </si>
  <si>
    <t>RUSSELL</t>
  </si>
  <si>
    <t>TRIPP</t>
  </si>
  <si>
    <t>WASHBURN</t>
  </si>
  <si>
    <t xml:space="preserve">BROWN                         </t>
  </si>
  <si>
    <t>EATON</t>
  </si>
  <si>
    <t>GLENMORE</t>
  </si>
  <si>
    <t>GREEN BAY</t>
  </si>
  <si>
    <t>HOLLAND</t>
  </si>
  <si>
    <t>HUMBOLDT</t>
  </si>
  <si>
    <t>LAWRENCE</t>
  </si>
  <si>
    <t>LEDGEVIEW</t>
  </si>
  <si>
    <t>MORRISON</t>
  </si>
  <si>
    <t>NEW DENMARK</t>
  </si>
  <si>
    <t>PITTSFIELD</t>
  </si>
  <si>
    <t>ROCKLAND</t>
  </si>
  <si>
    <t>SCOTT</t>
  </si>
  <si>
    <t>WRIGHTSTOWN</t>
  </si>
  <si>
    <t>ALLOUEZ</t>
  </si>
  <si>
    <t>ASHWAUBENON</t>
  </si>
  <si>
    <t>BELLEVUE</t>
  </si>
  <si>
    <t>DENMARK</t>
  </si>
  <si>
    <t>HOBART</t>
  </si>
  <si>
    <t>HOWARD</t>
  </si>
  <si>
    <t>PULASKI</t>
  </si>
  <si>
    <t>SUAMICO</t>
  </si>
  <si>
    <t>DE PERE</t>
  </si>
  <si>
    <t xml:space="preserve">BUFFALO                       </t>
  </si>
  <si>
    <t>ALMA</t>
  </si>
  <si>
    <t>BELVIDERE</t>
  </si>
  <si>
    <t>BUFFALO</t>
  </si>
  <si>
    <t>CANTON</t>
  </si>
  <si>
    <t>CROSS</t>
  </si>
  <si>
    <t>DOVER</t>
  </si>
  <si>
    <t>GILMANTON</t>
  </si>
  <si>
    <t>GLENCOE</t>
  </si>
  <si>
    <t>MAXVILLE</t>
  </si>
  <si>
    <t>MILTON</t>
  </si>
  <si>
    <t>MODENA</t>
  </si>
  <si>
    <t>MONDOVI</t>
  </si>
  <si>
    <t>MONTANA</t>
  </si>
  <si>
    <t>NAPLES</t>
  </si>
  <si>
    <t>NELSON</t>
  </si>
  <si>
    <t>WAUMANDEE</t>
  </si>
  <si>
    <t>COCHRANE</t>
  </si>
  <si>
    <t>BUFFALO CITY</t>
  </si>
  <si>
    <t>FOUNTAIN CITY</t>
  </si>
  <si>
    <t xml:space="preserve">BURNETT                       </t>
  </si>
  <si>
    <t>ANDERSON</t>
  </si>
  <si>
    <t>BLAINE</t>
  </si>
  <si>
    <t>DANIELS</t>
  </si>
  <si>
    <t>DEWEY</t>
  </si>
  <si>
    <t>GRANTSBURG</t>
  </si>
  <si>
    <t>LA FOLLETTE</t>
  </si>
  <si>
    <t>MEENON</t>
  </si>
  <si>
    <t>OAKLAND</t>
  </si>
  <si>
    <t>ROOSEVELT</t>
  </si>
  <si>
    <t>RUSK</t>
  </si>
  <si>
    <t>SAND LAKE</t>
  </si>
  <si>
    <t>SIREN</t>
  </si>
  <si>
    <t>SWISS</t>
  </si>
  <si>
    <t>TRADE LAKE</t>
  </si>
  <si>
    <t>UNION</t>
  </si>
  <si>
    <t>WEBB LAKE</t>
  </si>
  <si>
    <t>WEST MARSHLAND</t>
  </si>
  <si>
    <t>WOOD RIVER</t>
  </si>
  <si>
    <t>WEBSTER</t>
  </si>
  <si>
    <t xml:space="preserve">CALUMET                       </t>
  </si>
  <si>
    <t>BRILLION</t>
  </si>
  <si>
    <t>BROTHERTOWN</t>
  </si>
  <si>
    <t>CHARLESTOWN</t>
  </si>
  <si>
    <t>CHILTON</t>
  </si>
  <si>
    <t>HARRISON</t>
  </si>
  <si>
    <t>NEW HOLSTEIN</t>
  </si>
  <si>
    <t>RANTOUL</t>
  </si>
  <si>
    <t>STOCKBRIDGE</t>
  </si>
  <si>
    <t>WOODVILLE</t>
  </si>
  <si>
    <t>HILBERT</t>
  </si>
  <si>
    <t>POTTER</t>
  </si>
  <si>
    <t>SHERWOOD</t>
  </si>
  <si>
    <t>APPLETON</t>
  </si>
  <si>
    <t>KAUKAUNA</t>
  </si>
  <si>
    <t>KIEL</t>
  </si>
  <si>
    <t>MENASHA</t>
  </si>
  <si>
    <t xml:space="preserve">CHIPPEWA                      </t>
  </si>
  <si>
    <t>ANSON</t>
  </si>
  <si>
    <t>ARTHUR</t>
  </si>
  <si>
    <t>AUBURN</t>
  </si>
  <si>
    <t>BIRCH CREEK</t>
  </si>
  <si>
    <t>BLOOMER</t>
  </si>
  <si>
    <t>CLEVELAND</t>
  </si>
  <si>
    <t>COOKS VALLEY</t>
  </si>
  <si>
    <t>DELMAR</t>
  </si>
  <si>
    <t>EAGLE POINT</t>
  </si>
  <si>
    <t>EDSON</t>
  </si>
  <si>
    <t>ESTELLA</t>
  </si>
  <si>
    <t>GOETZ</t>
  </si>
  <si>
    <t>HALLIE</t>
  </si>
  <si>
    <t>LAFAYETTE</t>
  </si>
  <si>
    <t>LAKE HOLCOMBE</t>
  </si>
  <si>
    <t>RUBY</t>
  </si>
  <si>
    <t>SAMPSON</t>
  </si>
  <si>
    <t>SIGEL</t>
  </si>
  <si>
    <t>TILDEN</t>
  </si>
  <si>
    <t>WHEATON</t>
  </si>
  <si>
    <t>WOODMOHR</t>
  </si>
  <si>
    <t>BOYD</t>
  </si>
  <si>
    <t>CADOTT</t>
  </si>
  <si>
    <t>LAKE HALLIE</t>
  </si>
  <si>
    <t>CHIPPEWA FALLS</t>
  </si>
  <si>
    <t>CORNELL</t>
  </si>
  <si>
    <t>EAU CLAIRE</t>
  </si>
  <si>
    <t xml:space="preserve">CLARK                         </t>
  </si>
  <si>
    <t>BEAVER</t>
  </si>
  <si>
    <t>BUTLER</t>
  </si>
  <si>
    <t>COLBY</t>
  </si>
  <si>
    <t>DEWHURST</t>
  </si>
  <si>
    <t>FOSTER</t>
  </si>
  <si>
    <t>FREMONT</t>
  </si>
  <si>
    <t>GRANT</t>
  </si>
  <si>
    <t>GREEN GROVE</t>
  </si>
  <si>
    <t>HENDREN</t>
  </si>
  <si>
    <t>HEWETT</t>
  </si>
  <si>
    <t>HIXON</t>
  </si>
  <si>
    <t>HOARD</t>
  </si>
  <si>
    <t>LEVIS</t>
  </si>
  <si>
    <t>LONGWOOD</t>
  </si>
  <si>
    <t>LOYAL</t>
  </si>
  <si>
    <t>LYNN</t>
  </si>
  <si>
    <t>MAYVILLE</t>
  </si>
  <si>
    <t>MEAD</t>
  </si>
  <si>
    <t>MENTOR</t>
  </si>
  <si>
    <t>PINE VALLEY</t>
  </si>
  <si>
    <t>RESEBURG</t>
  </si>
  <si>
    <t>SEIF</t>
  </si>
  <si>
    <t>SHERMAN</t>
  </si>
  <si>
    <t>THORP</t>
  </si>
  <si>
    <t>UNITY</t>
  </si>
  <si>
    <t>WARNER</t>
  </si>
  <si>
    <t>WESTON</t>
  </si>
  <si>
    <t>WITHEE</t>
  </si>
  <si>
    <t>WORDEN</t>
  </si>
  <si>
    <t>YORK</t>
  </si>
  <si>
    <t>CURTISS</t>
  </si>
  <si>
    <t>DORCHESTER</t>
  </si>
  <si>
    <t>GRANTON</t>
  </si>
  <si>
    <t>ABBOTSFORD</t>
  </si>
  <si>
    <t>GREENWOOD</t>
  </si>
  <si>
    <t>NEILLSVILLE</t>
  </si>
  <si>
    <t>OWEN</t>
  </si>
  <si>
    <t xml:space="preserve">COLUMBIA                      </t>
  </si>
  <si>
    <t>ARLINGTON</t>
  </si>
  <si>
    <t>CALEDONIA</t>
  </si>
  <si>
    <t>COLUMBUS</t>
  </si>
  <si>
    <t>COURTLAND</t>
  </si>
  <si>
    <t>DEKORRA</t>
  </si>
  <si>
    <t>FORT WINNEBAGO</t>
  </si>
  <si>
    <t>FOUNTAIN PRAIRIE</t>
  </si>
  <si>
    <t>HAMPDEN</t>
  </si>
  <si>
    <t>LEEDS</t>
  </si>
  <si>
    <t>LEWISTON</t>
  </si>
  <si>
    <t>LODI</t>
  </si>
  <si>
    <t>LOWVILLE</t>
  </si>
  <si>
    <t>MARCELLON</t>
  </si>
  <si>
    <t>NEWPORT</t>
  </si>
  <si>
    <t>OTSEGO</t>
  </si>
  <si>
    <t>PACIFIC</t>
  </si>
  <si>
    <t>RANDOLPH</t>
  </si>
  <si>
    <t>SPRINGVALE</t>
  </si>
  <si>
    <t>WEST POINT</t>
  </si>
  <si>
    <t>WYOCENA</t>
  </si>
  <si>
    <t>CAMBRIA</t>
  </si>
  <si>
    <t>DOYLESTOWN</t>
  </si>
  <si>
    <t>FALL RIVER</t>
  </si>
  <si>
    <t>FRIESLAND</t>
  </si>
  <si>
    <t>PARDEEVILLE</t>
  </si>
  <si>
    <t>POYNETTE</t>
  </si>
  <si>
    <t>RIO</t>
  </si>
  <si>
    <t>PORTAGE</t>
  </si>
  <si>
    <t xml:space="preserve">CRAWFORD                      </t>
  </si>
  <si>
    <t>BRIDGEPORT</t>
  </si>
  <si>
    <t>CLAYTON</t>
  </si>
  <si>
    <t>EASTMAN</t>
  </si>
  <si>
    <t>FREEMAN</t>
  </si>
  <si>
    <t>HANEY</t>
  </si>
  <si>
    <t>MARIETTA</t>
  </si>
  <si>
    <t>PRAIRIE DU CHIEN</t>
  </si>
  <si>
    <t>SENECA</t>
  </si>
  <si>
    <t>UTICA</t>
  </si>
  <si>
    <t>WAUZEKA</t>
  </si>
  <si>
    <t>BELL CENTER</t>
  </si>
  <si>
    <t>DE SOTO</t>
  </si>
  <si>
    <t>FERRYVILLE</t>
  </si>
  <si>
    <t>GAYS MILLS</t>
  </si>
  <si>
    <t>LYNXVILLE</t>
  </si>
  <si>
    <t>MOUNT STERLING</t>
  </si>
  <si>
    <t>SOLDIERS GROVE</t>
  </si>
  <si>
    <t>STEUBEN</t>
  </si>
  <si>
    <t xml:space="preserve">DANE                          </t>
  </si>
  <si>
    <t>ALBION</t>
  </si>
  <si>
    <t>BERRY</t>
  </si>
  <si>
    <t>BLACK EARTH</t>
  </si>
  <si>
    <t>BLOOMING GROVE</t>
  </si>
  <si>
    <t>BLUE MOUNDS</t>
  </si>
  <si>
    <t>BRISTOL</t>
  </si>
  <si>
    <t>BURKE</t>
  </si>
  <si>
    <t>CHRISTIANA</t>
  </si>
  <si>
    <t>COTTAGE GROVE</t>
  </si>
  <si>
    <t>CROSS PLAINS</t>
  </si>
  <si>
    <t>DANE</t>
  </si>
  <si>
    <t>DEERFIELD</t>
  </si>
  <si>
    <t>DUNKIRK</t>
  </si>
  <si>
    <t>DUNN</t>
  </si>
  <si>
    <t>MADISON</t>
  </si>
  <si>
    <t>MAZOMANIE</t>
  </si>
  <si>
    <t>MEDINA</t>
  </si>
  <si>
    <t>MIDDLETON</t>
  </si>
  <si>
    <t>MONTROSE</t>
  </si>
  <si>
    <t>OREGON</t>
  </si>
  <si>
    <t>PERRY</t>
  </si>
  <si>
    <t>PLEASANT SPRINGS</t>
  </si>
  <si>
    <t>PRIMROSE</t>
  </si>
  <si>
    <t>ROXBURY</t>
  </si>
  <si>
    <t>RUTLAND</t>
  </si>
  <si>
    <t>SPRINGDALE</t>
  </si>
  <si>
    <t>SPRINGFIELD</t>
  </si>
  <si>
    <t>SUN PRAIRIE</t>
  </si>
  <si>
    <t>VERMONT</t>
  </si>
  <si>
    <t>VERONA</t>
  </si>
  <si>
    <t>VIENNA</t>
  </si>
  <si>
    <t>WESTPORT</t>
  </si>
  <si>
    <t>BELLEVILLE</t>
  </si>
  <si>
    <t>BROOKLYN</t>
  </si>
  <si>
    <t>CAMBRIDGE</t>
  </si>
  <si>
    <t>DEFOREST</t>
  </si>
  <si>
    <t>MAPLE BLUFF</t>
  </si>
  <si>
    <t>MARSHALL</t>
  </si>
  <si>
    <t>MCFARLAND</t>
  </si>
  <si>
    <t>MOUNT HOREB</t>
  </si>
  <si>
    <t>ROCKDALE</t>
  </si>
  <si>
    <t>SHOREWOOD HILLS</t>
  </si>
  <si>
    <t>WAUNAKEE</t>
  </si>
  <si>
    <t>WINDSOR</t>
  </si>
  <si>
    <t>EDGERTON</t>
  </si>
  <si>
    <t>FITCHBURG</t>
  </si>
  <si>
    <t>MONONA</t>
  </si>
  <si>
    <t>STOUGHTON</t>
  </si>
  <si>
    <t xml:space="preserve">DODGE                         </t>
  </si>
  <si>
    <t>ASHIPPUN</t>
  </si>
  <si>
    <t>BEAVER DAM</t>
  </si>
  <si>
    <t>BURNETT</t>
  </si>
  <si>
    <t>CALAMUS</t>
  </si>
  <si>
    <t>CHESTER</t>
  </si>
  <si>
    <t>CLYMAN</t>
  </si>
  <si>
    <t>ELBA</t>
  </si>
  <si>
    <t>EMMET</t>
  </si>
  <si>
    <t>FOX LAKE</t>
  </si>
  <si>
    <t>HERMAN</t>
  </si>
  <si>
    <t>HUBBARD</t>
  </si>
  <si>
    <t>HUSTISFORD</t>
  </si>
  <si>
    <t>LEBANON</t>
  </si>
  <si>
    <t>LEROY</t>
  </si>
  <si>
    <t>LOMIRA</t>
  </si>
  <si>
    <t>LOWELL</t>
  </si>
  <si>
    <t>PORTLAND</t>
  </si>
  <si>
    <t>RUBICON</t>
  </si>
  <si>
    <t>SHIELDS</t>
  </si>
  <si>
    <t>THERESA</t>
  </si>
  <si>
    <t>TRENTON</t>
  </si>
  <si>
    <t>WESTFORD</t>
  </si>
  <si>
    <t>WILLIAMSTOWN</t>
  </si>
  <si>
    <t>BROWNSVILLE</t>
  </si>
  <si>
    <t>IRON RIDGE</t>
  </si>
  <si>
    <t>KEKOSKEE</t>
  </si>
  <si>
    <t>NEOSHO</t>
  </si>
  <si>
    <t>REESEVILLE</t>
  </si>
  <si>
    <t>HARTFORD</t>
  </si>
  <si>
    <t>HORICON</t>
  </si>
  <si>
    <t>JUNEAU</t>
  </si>
  <si>
    <t>WATERTOWN</t>
  </si>
  <si>
    <t>WAUPUN</t>
  </si>
  <si>
    <t xml:space="preserve">DOOR                          </t>
  </si>
  <si>
    <t>BAILEYS HARBOR</t>
  </si>
  <si>
    <t>BRUSSELS</t>
  </si>
  <si>
    <t>CLAY BANKS</t>
  </si>
  <si>
    <t>EGG HARBOR</t>
  </si>
  <si>
    <t>FORESTVILLE</t>
  </si>
  <si>
    <t>GARDNER</t>
  </si>
  <si>
    <t>GIBRALTAR</t>
  </si>
  <si>
    <t>JACKSONPORT</t>
  </si>
  <si>
    <t>LIBERTY GROVE</t>
  </si>
  <si>
    <t>NASEWAUPEE</t>
  </si>
  <si>
    <t>SEVASTOPOL</t>
  </si>
  <si>
    <t>STURGEON BAY</t>
  </si>
  <si>
    <t>WASHINGTON</t>
  </si>
  <si>
    <t>EPHRAIM</t>
  </si>
  <si>
    <t>SISTER BAY</t>
  </si>
  <si>
    <t xml:space="preserve">DOUGLAS                       </t>
  </si>
  <si>
    <t>AMNICON</t>
  </si>
  <si>
    <t>BENNETT</t>
  </si>
  <si>
    <t>BRULE</t>
  </si>
  <si>
    <t>CLOVERLAND</t>
  </si>
  <si>
    <t>DAIRYLAND</t>
  </si>
  <si>
    <t>HAWTHORNE</t>
  </si>
  <si>
    <t>HIGHLAND</t>
  </si>
  <si>
    <t>LAKESIDE</t>
  </si>
  <si>
    <t>MAPLE</t>
  </si>
  <si>
    <t>PARKLAND</t>
  </si>
  <si>
    <t>SOLON SPRINGS</t>
  </si>
  <si>
    <t>SUMMIT</t>
  </si>
  <si>
    <t>SUPERIOR</t>
  </si>
  <si>
    <t>WASCOTT</t>
  </si>
  <si>
    <t>LAKE NEBAGAMON</t>
  </si>
  <si>
    <t>OLIVER</t>
  </si>
  <si>
    <t>POPLAR</t>
  </si>
  <si>
    <t xml:space="preserve">DUNN                          </t>
  </si>
  <si>
    <t>COLFAX</t>
  </si>
  <si>
    <t>EAU GALLE</t>
  </si>
  <si>
    <t>ELK MOUND</t>
  </si>
  <si>
    <t>HAY RIVER</t>
  </si>
  <si>
    <t>LUCAS</t>
  </si>
  <si>
    <t>MENOMONIE</t>
  </si>
  <si>
    <t>OTTER CREEK</t>
  </si>
  <si>
    <t>PERU</t>
  </si>
  <si>
    <t>RED CEDAR</t>
  </si>
  <si>
    <t>ROCK CREEK</t>
  </si>
  <si>
    <t>SAND CREEK</t>
  </si>
  <si>
    <t>SHERIDAN</t>
  </si>
  <si>
    <t>SPRING BROOK</t>
  </si>
  <si>
    <t>STANTON</t>
  </si>
  <si>
    <t>TAINTER</t>
  </si>
  <si>
    <t>TIFFANY</t>
  </si>
  <si>
    <t>WILSON</t>
  </si>
  <si>
    <t>BOYCEVILLE</t>
  </si>
  <si>
    <t>DOWNING</t>
  </si>
  <si>
    <t>KNAPP</t>
  </si>
  <si>
    <t>RIDGELAND</t>
  </si>
  <si>
    <t>WHEELER</t>
  </si>
  <si>
    <t xml:space="preserve">EAU CLAIRE                    </t>
  </si>
  <si>
    <t>BRIDGE CREEK</t>
  </si>
  <si>
    <t>BRUNSWICK</t>
  </si>
  <si>
    <t>CLEAR CREEK</t>
  </si>
  <si>
    <t>DRAMMEN</t>
  </si>
  <si>
    <t>FAIRCHILD</t>
  </si>
  <si>
    <t>LUDINGTON</t>
  </si>
  <si>
    <t>PLEASANT VALLEY</t>
  </si>
  <si>
    <t>SEYMOUR</t>
  </si>
  <si>
    <t>FALL CREEK</t>
  </si>
  <si>
    <t>ALTOONA</t>
  </si>
  <si>
    <t>AUGUSTA</t>
  </si>
  <si>
    <t xml:space="preserve">FLORENCE                      </t>
  </si>
  <si>
    <t>AURORA</t>
  </si>
  <si>
    <t>COMMONWEALTH</t>
  </si>
  <si>
    <t>FENCE</t>
  </si>
  <si>
    <t>FERN</t>
  </si>
  <si>
    <t>FLORENCE</t>
  </si>
  <si>
    <t>HOMESTEAD</t>
  </si>
  <si>
    <t>LONG LAKE</t>
  </si>
  <si>
    <t>TIPLER</t>
  </si>
  <si>
    <t xml:space="preserve">FOND DU LAC                   </t>
  </si>
  <si>
    <t>ALTO</t>
  </si>
  <si>
    <t>ASHFORD</t>
  </si>
  <si>
    <t>BYRON</t>
  </si>
  <si>
    <t>CALUMET</t>
  </si>
  <si>
    <t>EDEN</t>
  </si>
  <si>
    <t>ELDORADO</t>
  </si>
  <si>
    <t>EMPIRE</t>
  </si>
  <si>
    <t>FOND DU LAC</t>
  </si>
  <si>
    <t>FOREST</t>
  </si>
  <si>
    <t>LAMARTINE</t>
  </si>
  <si>
    <t>MARSHFIELD</t>
  </si>
  <si>
    <t>METOMEN</t>
  </si>
  <si>
    <t>OAKFIELD</t>
  </si>
  <si>
    <t>OSCEOLA</t>
  </si>
  <si>
    <t>RIPON</t>
  </si>
  <si>
    <t>ROSENDALE</t>
  </si>
  <si>
    <t>TAYCHEEDAH</t>
  </si>
  <si>
    <t>BRANDON</t>
  </si>
  <si>
    <t>CAMPBELLSPORT</t>
  </si>
  <si>
    <t>FAIRWATER</t>
  </si>
  <si>
    <t>KEWASKUM</t>
  </si>
  <si>
    <t>MOUNT CALVARY</t>
  </si>
  <si>
    <t>NORTH FOND DU LAC</t>
  </si>
  <si>
    <t>SAINT CLOUD</t>
  </si>
  <si>
    <t xml:space="preserve">FOREST                        </t>
  </si>
  <si>
    <t>ALVIN</t>
  </si>
  <si>
    <t>ARGONNE</t>
  </si>
  <si>
    <t>ARMSTRONG CREEK</t>
  </si>
  <si>
    <t>BLACKWELL</t>
  </si>
  <si>
    <t>CASWELL</t>
  </si>
  <si>
    <t>CRANDON</t>
  </si>
  <si>
    <t>FREEDOM</t>
  </si>
  <si>
    <t>HILES</t>
  </si>
  <si>
    <t>LAONA</t>
  </si>
  <si>
    <t>NASHVILLE</t>
  </si>
  <si>
    <t>POPPLE RIVER</t>
  </si>
  <si>
    <t>ROSS</t>
  </si>
  <si>
    <t>WABENO</t>
  </si>
  <si>
    <t xml:space="preserve">GRANT                         </t>
  </si>
  <si>
    <t>BEETOWN</t>
  </si>
  <si>
    <t>BLOOMINGTON</t>
  </si>
  <si>
    <t>BOSCOBEL</t>
  </si>
  <si>
    <t>CASSVILLE</t>
  </si>
  <si>
    <t>CASTLE ROCK</t>
  </si>
  <si>
    <t>CLIFTON</t>
  </si>
  <si>
    <t>ELLENBORO</t>
  </si>
  <si>
    <t>FENNIMORE</t>
  </si>
  <si>
    <t>GLEN HAVEN</t>
  </si>
  <si>
    <t>HAZEL GREEN</t>
  </si>
  <si>
    <t>HICKORY GROVE</t>
  </si>
  <si>
    <t>JAMESTOWN</t>
  </si>
  <si>
    <t>LIBERTY</t>
  </si>
  <si>
    <t>LIMA</t>
  </si>
  <si>
    <t>LITTLE GRANT</t>
  </si>
  <si>
    <t>MARION</t>
  </si>
  <si>
    <t>MILLVILLE</t>
  </si>
  <si>
    <t>MOUNT HOPE</t>
  </si>
  <si>
    <t>MOUNT IDA</t>
  </si>
  <si>
    <t>MUSCODA</t>
  </si>
  <si>
    <t>NORTH LANCASTER</t>
  </si>
  <si>
    <t>PARIS</t>
  </si>
  <si>
    <t>PATCH GROVE</t>
  </si>
  <si>
    <t>PLATTEVILLE</t>
  </si>
  <si>
    <t>POTOSI</t>
  </si>
  <si>
    <t>SMELSER</t>
  </si>
  <si>
    <t>SOUTH LANCASTER</t>
  </si>
  <si>
    <t>WATERLOO</t>
  </si>
  <si>
    <t>WATTERSTOWN</t>
  </si>
  <si>
    <t>WINGVILLE</t>
  </si>
  <si>
    <t>WOODMAN</t>
  </si>
  <si>
    <t>WYALUSING</t>
  </si>
  <si>
    <t>BAGLEY</t>
  </si>
  <si>
    <t>BLUE RIVER</t>
  </si>
  <si>
    <t>DICKEYVILLE</t>
  </si>
  <si>
    <t>LIVINGSTON</t>
  </si>
  <si>
    <t>MONTFORT</t>
  </si>
  <si>
    <t>TENNYSON</t>
  </si>
  <si>
    <t>CUBA CITY</t>
  </si>
  <si>
    <t>LANCASTER</t>
  </si>
  <si>
    <t xml:space="preserve">GREEN                         </t>
  </si>
  <si>
    <t>ALBANY</t>
  </si>
  <si>
    <t>CADIZ</t>
  </si>
  <si>
    <t>CLARNO</t>
  </si>
  <si>
    <t>DECATUR</t>
  </si>
  <si>
    <t>EXETER</t>
  </si>
  <si>
    <t>JEFFERSON</t>
  </si>
  <si>
    <t>JORDAN</t>
  </si>
  <si>
    <t>MOUNT PLEASANT</t>
  </si>
  <si>
    <t>NEW GLARUS</t>
  </si>
  <si>
    <t>SPRING GROVE</t>
  </si>
  <si>
    <t>SYLVESTER</t>
  </si>
  <si>
    <t>BROWNTOWN</t>
  </si>
  <si>
    <t>MONTICELLO</t>
  </si>
  <si>
    <t>BRODHEAD</t>
  </si>
  <si>
    <t xml:space="preserve">GREEN LAKE                    </t>
  </si>
  <si>
    <t>BERLIN</t>
  </si>
  <si>
    <t>GREEN LAKE</t>
  </si>
  <si>
    <t>KINGSTON</t>
  </si>
  <si>
    <t>MACKFORD</t>
  </si>
  <si>
    <t>MANCHESTER</t>
  </si>
  <si>
    <t>MARQUETTE</t>
  </si>
  <si>
    <t>PRINCETON</t>
  </si>
  <si>
    <t>SAINT MARIE</t>
  </si>
  <si>
    <t>MARKESAN</t>
  </si>
  <si>
    <t xml:space="preserve">IOWA                          </t>
  </si>
  <si>
    <t>ARENA</t>
  </si>
  <si>
    <t>BRIGHAM</t>
  </si>
  <si>
    <t>CLYDE</t>
  </si>
  <si>
    <t>DODGEVILLE</t>
  </si>
  <si>
    <t>LINDEN</t>
  </si>
  <si>
    <t>MIFFLIN</t>
  </si>
  <si>
    <t>MINERAL POINT</t>
  </si>
  <si>
    <t>MOSCOW</t>
  </si>
  <si>
    <t>RIDGEWAY</t>
  </si>
  <si>
    <t>WALDWICK</t>
  </si>
  <si>
    <t>WYOMING</t>
  </si>
  <si>
    <t>AVOCA</t>
  </si>
  <si>
    <t>BARNEVELD</t>
  </si>
  <si>
    <t>BLANCHARDVILLE</t>
  </si>
  <si>
    <t>COBB</t>
  </si>
  <si>
    <t>HOLLANDALE</t>
  </si>
  <si>
    <t>REWEY</t>
  </si>
  <si>
    <t xml:space="preserve">IRON                          </t>
  </si>
  <si>
    <t>CAREY</t>
  </si>
  <si>
    <t>GURNEY</t>
  </si>
  <si>
    <t>KIMBALL</t>
  </si>
  <si>
    <t>KNIGHT</t>
  </si>
  <si>
    <t>MERCER</t>
  </si>
  <si>
    <t>OMA</t>
  </si>
  <si>
    <t>PENCE</t>
  </si>
  <si>
    <t>SAXON</t>
  </si>
  <si>
    <t>HURLEY</t>
  </si>
  <si>
    <t>MONTREAL</t>
  </si>
  <si>
    <t xml:space="preserve">JACKSON                       </t>
  </si>
  <si>
    <t>BEAR BLUFF</t>
  </si>
  <si>
    <t>BROCKWAY</t>
  </si>
  <si>
    <t>CITY POINT</t>
  </si>
  <si>
    <t>CURRAN</t>
  </si>
  <si>
    <t>FRANKLIN</t>
  </si>
  <si>
    <t>GARDEN VALLEY</t>
  </si>
  <si>
    <t>GARFIELD</t>
  </si>
  <si>
    <t>HIXTON</t>
  </si>
  <si>
    <t>IRVING</t>
  </si>
  <si>
    <t>KOMENSKY</t>
  </si>
  <si>
    <t>MELROSE</t>
  </si>
  <si>
    <t>MILLSTON</t>
  </si>
  <si>
    <t>NORTH BEND</t>
  </si>
  <si>
    <t>NORTHFIELD</t>
  </si>
  <si>
    <t>ALMA CENTER</t>
  </si>
  <si>
    <t>MERRILLAN</t>
  </si>
  <si>
    <t>TAYLOR</t>
  </si>
  <si>
    <t>BLACK RIVER FALLS</t>
  </si>
  <si>
    <t xml:space="preserve">JEFFERSON                     </t>
  </si>
  <si>
    <t>AZTALAN</t>
  </si>
  <si>
    <t>COLD SPRING</t>
  </si>
  <si>
    <t>CONCORD</t>
  </si>
  <si>
    <t>FARMINGTON</t>
  </si>
  <si>
    <t>HEBRON</t>
  </si>
  <si>
    <t>IXONIA</t>
  </si>
  <si>
    <t>KOSHKONONG</t>
  </si>
  <si>
    <t>LAKE MILLS</t>
  </si>
  <si>
    <t>MILFORD</t>
  </si>
  <si>
    <t>PALMYRA</t>
  </si>
  <si>
    <t>SULLIVAN</t>
  </si>
  <si>
    <t>JOHNSON CREEK</t>
  </si>
  <si>
    <t>LAC LA BELLE</t>
  </si>
  <si>
    <t>FORT ATKINSON</t>
  </si>
  <si>
    <t>WHITEWATER</t>
  </si>
  <si>
    <t xml:space="preserve">JUNEAU                        </t>
  </si>
  <si>
    <t>ARMENIA</t>
  </si>
  <si>
    <t>CLEARFIELD</t>
  </si>
  <si>
    <t>CUTLER</t>
  </si>
  <si>
    <t>FINLEY</t>
  </si>
  <si>
    <t>FOUNTAIN</t>
  </si>
  <si>
    <t>GERMANTOWN</t>
  </si>
  <si>
    <t>KILDARE</t>
  </si>
  <si>
    <t>LEMONWEIR</t>
  </si>
  <si>
    <t>LINDINA</t>
  </si>
  <si>
    <t>LISBON</t>
  </si>
  <si>
    <t>LYNDON</t>
  </si>
  <si>
    <t>NECEDAH</t>
  </si>
  <si>
    <t>ORANGE</t>
  </si>
  <si>
    <t>PLYMOUTH</t>
  </si>
  <si>
    <t>SEVEN MILE CREEK</t>
  </si>
  <si>
    <t>WONEWOC</t>
  </si>
  <si>
    <t>CAMP DOUGLAS</t>
  </si>
  <si>
    <t>HUSTLER</t>
  </si>
  <si>
    <t>LYNDON STATION</t>
  </si>
  <si>
    <t>UNION CENTER</t>
  </si>
  <si>
    <t>ELROY</t>
  </si>
  <si>
    <t>MAUSTON</t>
  </si>
  <si>
    <t>NEW LISBON</t>
  </si>
  <si>
    <t xml:space="preserve">KENOSHA                       </t>
  </si>
  <si>
    <t>BRIGHTON</t>
  </si>
  <si>
    <t>RANDALL</t>
  </si>
  <si>
    <t>SALEM</t>
  </si>
  <si>
    <t>SOMERS</t>
  </si>
  <si>
    <t>WHEATLAND</t>
  </si>
  <si>
    <t>GENOA CITY</t>
  </si>
  <si>
    <t>PADDOCK LAKE</t>
  </si>
  <si>
    <t>PLEASANT PRAIRIE</t>
  </si>
  <si>
    <t>SILVER LAKE</t>
  </si>
  <si>
    <t>TWIN LAKES</t>
  </si>
  <si>
    <t>KENOSHA</t>
  </si>
  <si>
    <t xml:space="preserve">KEWAUNEE                      </t>
  </si>
  <si>
    <t>AHNAPEE</t>
  </si>
  <si>
    <t>CARLTON</t>
  </si>
  <si>
    <t>CASCO</t>
  </si>
  <si>
    <t>LUXEMBURG</t>
  </si>
  <si>
    <t>MONTPELIER</t>
  </si>
  <si>
    <t>PIERCE</t>
  </si>
  <si>
    <t>RED RIVER</t>
  </si>
  <si>
    <t>WEST KEWAUNEE</t>
  </si>
  <si>
    <t>ALGOMA</t>
  </si>
  <si>
    <t>KEWAUNEE</t>
  </si>
  <si>
    <t xml:space="preserve">LA CROSSE                     </t>
  </si>
  <si>
    <t>BANGOR</t>
  </si>
  <si>
    <t>BARRE</t>
  </si>
  <si>
    <t>BURNS</t>
  </si>
  <si>
    <t>CAMPBELL</t>
  </si>
  <si>
    <t>GREENFIELD</t>
  </si>
  <si>
    <t>HAMILTON</t>
  </si>
  <si>
    <t>MEDARY</t>
  </si>
  <si>
    <t>ONALASKA</t>
  </si>
  <si>
    <t>SHELBY</t>
  </si>
  <si>
    <t>HOLMEN</t>
  </si>
  <si>
    <t>WEST SALEM</t>
  </si>
  <si>
    <t>LA CROSSE</t>
  </si>
  <si>
    <t xml:space="preserve">LAFAYETTE                     </t>
  </si>
  <si>
    <t>ARGYLE</t>
  </si>
  <si>
    <t>BELMONT</t>
  </si>
  <si>
    <t>BENTON</t>
  </si>
  <si>
    <t>BLANCHARD</t>
  </si>
  <si>
    <t>DARLINGTON</t>
  </si>
  <si>
    <t>ELK GROVE</t>
  </si>
  <si>
    <t>FAYETTE</t>
  </si>
  <si>
    <t>GRATIOT</t>
  </si>
  <si>
    <t>KENDALL</t>
  </si>
  <si>
    <t>LAMONT</t>
  </si>
  <si>
    <t>NEW DIGGINGS</t>
  </si>
  <si>
    <t>SHULLSBURG</t>
  </si>
  <si>
    <t>WAYNE</t>
  </si>
  <si>
    <t>WHITE OAK SPRINGS</t>
  </si>
  <si>
    <t>WILLOW SPRINGS</t>
  </si>
  <si>
    <t>WIOTA</t>
  </si>
  <si>
    <t>SOUTH WAYNE</t>
  </si>
  <si>
    <t xml:space="preserve">LANGLADE                      </t>
  </si>
  <si>
    <t>ACKLEY</t>
  </si>
  <si>
    <t>AINSWORTH</t>
  </si>
  <si>
    <t>ANTIGO</t>
  </si>
  <si>
    <t>ELCHO</t>
  </si>
  <si>
    <t>EVERGREEN</t>
  </si>
  <si>
    <t>LANGLADE</t>
  </si>
  <si>
    <t>NEVA</t>
  </si>
  <si>
    <t>NORWOOD</t>
  </si>
  <si>
    <t>PARRISH</t>
  </si>
  <si>
    <t>PECK</t>
  </si>
  <si>
    <t>POLAR</t>
  </si>
  <si>
    <t>PRICE</t>
  </si>
  <si>
    <t>ROLLING</t>
  </si>
  <si>
    <t>UPHAM</t>
  </si>
  <si>
    <t>VILAS</t>
  </si>
  <si>
    <t>WOLF RIVER</t>
  </si>
  <si>
    <t>WHITE LAKE</t>
  </si>
  <si>
    <t xml:space="preserve">LINCOLN                       </t>
  </si>
  <si>
    <t>BIRCH</t>
  </si>
  <si>
    <t>BRADLEY</t>
  </si>
  <si>
    <t>CORNING</t>
  </si>
  <si>
    <t>HARDING</t>
  </si>
  <si>
    <t>KING</t>
  </si>
  <si>
    <t>MERRILL</t>
  </si>
  <si>
    <t>PINE RIVER</t>
  </si>
  <si>
    <t>ROCK FALLS</t>
  </si>
  <si>
    <t>SCHLEY</t>
  </si>
  <si>
    <t>SKANAWAN</t>
  </si>
  <si>
    <t>SOMO</t>
  </si>
  <si>
    <t>TOMAHAWK</t>
  </si>
  <si>
    <t xml:space="preserve">MANITOWOC                     </t>
  </si>
  <si>
    <t>CATO</t>
  </si>
  <si>
    <t>CENTERVILLE</t>
  </si>
  <si>
    <t>COOPERSTOWN</t>
  </si>
  <si>
    <t>GIBSON</t>
  </si>
  <si>
    <t>KOSSUTH</t>
  </si>
  <si>
    <t>MANITOWOC</t>
  </si>
  <si>
    <t>MANITOWOC RAPIDS</t>
  </si>
  <si>
    <t>MEEME</t>
  </si>
  <si>
    <t>MISHICOT</t>
  </si>
  <si>
    <t>NEWTON</t>
  </si>
  <si>
    <t>SCHLESWIG</t>
  </si>
  <si>
    <t>TWO CREEKS</t>
  </si>
  <si>
    <t>TWO RIVERS</t>
  </si>
  <si>
    <t>FRANCIS CREEK</t>
  </si>
  <si>
    <t>KELLNERSVILLE</t>
  </si>
  <si>
    <t>MARIBEL</t>
  </si>
  <si>
    <t>REEDSVILLE</t>
  </si>
  <si>
    <t>SAINT NAZIANZ</t>
  </si>
  <si>
    <t>VALDERS</t>
  </si>
  <si>
    <t>WHITELAW</t>
  </si>
  <si>
    <t xml:space="preserve">MARATHON                      </t>
  </si>
  <si>
    <t>BERGEN</t>
  </si>
  <si>
    <t>BERN</t>
  </si>
  <si>
    <t>BEVENT</t>
  </si>
  <si>
    <t>CASSEL</t>
  </si>
  <si>
    <t>DAY</t>
  </si>
  <si>
    <t>EAU PLEINE</t>
  </si>
  <si>
    <t>ELDERON</t>
  </si>
  <si>
    <t>FRANKFORT</t>
  </si>
  <si>
    <t>FRANZEN</t>
  </si>
  <si>
    <t>GREEN VALLEY</t>
  </si>
  <si>
    <t>GUENTHER</t>
  </si>
  <si>
    <t>HALSEY</t>
  </si>
  <si>
    <t>HAMBURG</t>
  </si>
  <si>
    <t>HEWITT</t>
  </si>
  <si>
    <t>HOLTON</t>
  </si>
  <si>
    <t>HULL</t>
  </si>
  <si>
    <t>JOHNSON</t>
  </si>
  <si>
    <t>KNOWLTON</t>
  </si>
  <si>
    <t>MARATHON</t>
  </si>
  <si>
    <t>MCMILLAN</t>
  </si>
  <si>
    <t>MOSINEE</t>
  </si>
  <si>
    <t>NORRIE</t>
  </si>
  <si>
    <t>PLOVER</t>
  </si>
  <si>
    <t>REID</t>
  </si>
  <si>
    <t>RIB FALLS</t>
  </si>
  <si>
    <t>RIB MOUNTAIN</t>
  </si>
  <si>
    <t>RIETBROCK</t>
  </si>
  <si>
    <t>RINGLE</t>
  </si>
  <si>
    <t>SPENCER</t>
  </si>
  <si>
    <t>STETTIN</t>
  </si>
  <si>
    <t>TEXAS</t>
  </si>
  <si>
    <t>WAUSAU</t>
  </si>
  <si>
    <t>WIEN</t>
  </si>
  <si>
    <t>ATHENS</t>
  </si>
  <si>
    <t>BIRNAMWOOD</t>
  </si>
  <si>
    <t>BROKAW</t>
  </si>
  <si>
    <t>EDGAR</t>
  </si>
  <si>
    <t>FENWOOD</t>
  </si>
  <si>
    <t>HATLEY</t>
  </si>
  <si>
    <t>KRONENWETTER</t>
  </si>
  <si>
    <t>MAINE</t>
  </si>
  <si>
    <t>ROTHSCHILD</t>
  </si>
  <si>
    <t>STRATFORD</t>
  </si>
  <si>
    <t>SCHOFIELD</t>
  </si>
  <si>
    <t xml:space="preserve">MARINETTE                     </t>
  </si>
  <si>
    <t>AMBERG</t>
  </si>
  <si>
    <t>ATHELSTANE</t>
  </si>
  <si>
    <t>BEECHER</t>
  </si>
  <si>
    <t>DUNBAR</t>
  </si>
  <si>
    <t>GOODMAN</t>
  </si>
  <si>
    <t>GROVER</t>
  </si>
  <si>
    <t>LAKE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</si>
  <si>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</si>
  <si>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</si>
  <si>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</si>
  <si>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</si>
  <si>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</si>
  <si>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</si>
  <si>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</si>
  <si>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</si>
  <si>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</si>
  <si>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</si>
  <si>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COLEMAN</t>
  </si>
  <si>
    <t>CRIVITZ</t>
  </si>
  <si>
    <t>MARINETTE</t>
  </si>
  <si>
    <t xml:space="preserve">MARQUETTE                     </t>
  </si>
  <si>
    <t>DOUGLAS</t>
  </si>
  <si>
    <t>HARRIS</t>
  </si>
  <si>
    <t>MECAN</t>
  </si>
  <si>
    <t>MONTELLO</t>
  </si>
  <si>
    <t>MOUNDVILLE</t>
  </si>
  <si>
    <t>NESHKORO</t>
  </si>
  <si>
    <t>OXFORD</t>
  </si>
  <si>
    <t>PACKWAUKEE</t>
  </si>
  <si>
    <t>WESTFIELD</t>
  </si>
  <si>
    <t>ENDEAVOR</t>
  </si>
  <si>
    <t xml:space="preserve">MILWAUKEE                     </t>
  </si>
  <si>
    <t>BAYSIDE</t>
  </si>
  <si>
    <t>BROWN DEER</t>
  </si>
  <si>
    <t>FOX POINT</t>
  </si>
  <si>
    <t>GREENDALE</t>
  </si>
  <si>
    <t>HALES CORNERS</t>
  </si>
  <si>
    <t>RIVER HILLS</t>
  </si>
  <si>
    <t>SHOREWOOD</t>
  </si>
  <si>
    <t>WEST MILWAUKEE</t>
  </si>
  <si>
    <t>WHITEFISH BAY</t>
  </si>
  <si>
    <t>CUDAHY</t>
  </si>
  <si>
    <t>GLENDALE</t>
  </si>
  <si>
    <t>MILWAUKEE</t>
  </si>
  <si>
    <t>OAK CREEK</t>
  </si>
  <si>
    <t>SAINT FRANCIS</t>
  </si>
  <si>
    <t>SOUTH MILWAUKEE</t>
  </si>
  <si>
    <t>WAUWATOSA</t>
  </si>
  <si>
    <t>WEST ALLIS</t>
  </si>
  <si>
    <t xml:space="preserve">MONROE                        </t>
  </si>
  <si>
    <t>ADRIAN</t>
  </si>
  <si>
    <t>ANGELO</t>
  </si>
  <si>
    <t>LA FAYETTE</t>
  </si>
  <si>
    <t>LA GRANGE</t>
  </si>
  <si>
    <t>LEON</t>
  </si>
  <si>
    <t>LITTLE FALLS</t>
  </si>
  <si>
    <t>NEW LYME</t>
  </si>
  <si>
    <t>OAKDALE</t>
  </si>
  <si>
    <t>RIDGEVILLE</t>
  </si>
  <si>
    <t>SHELDON</t>
  </si>
  <si>
    <t>SPARTA</t>
  </si>
  <si>
    <t>TOMAH</t>
  </si>
  <si>
    <t>WELLINGTON</t>
  </si>
  <si>
    <t>WELLS</t>
  </si>
  <si>
    <t>WILTON</t>
  </si>
  <si>
    <t>CASHTON</t>
  </si>
  <si>
    <t>MELVINA</t>
  </si>
  <si>
    <t>NORWALK</t>
  </si>
  <si>
    <t>ONTARIO</t>
  </si>
  <si>
    <t>WARRENS</t>
  </si>
  <si>
    <t>WYEVILLE</t>
  </si>
  <si>
    <t xml:space="preserve">OCONTO                        </t>
  </si>
  <si>
    <t>ABRAMS</t>
  </si>
  <si>
    <t>BRAZEAU</t>
  </si>
  <si>
    <t>BREED</t>
  </si>
  <si>
    <t>CHASE</t>
  </si>
  <si>
    <t>DOTY</t>
  </si>
  <si>
    <t>GILLETT</t>
  </si>
  <si>
    <t>HOW</t>
  </si>
  <si>
    <t>LAKEWOOD</t>
  </si>
  <si>
    <t>LENA</t>
  </si>
  <si>
    <t>LITTLE RIVER</t>
  </si>
  <si>
    <t>LITTLE SUAMICO</t>
  </si>
  <si>
    <t>MAPLE VALLEY</t>
  </si>
  <si>
    <t>MORGAN</t>
  </si>
  <si>
    <t>MOUNTAIN</t>
  </si>
  <si>
    <t>OCONTO</t>
  </si>
  <si>
    <t>OCONTO FALLS</t>
  </si>
  <si>
    <t>PENSAUKEE</t>
  </si>
  <si>
    <t>RIVERVIEW</t>
  </si>
  <si>
    <t>SPRUCE</t>
  </si>
  <si>
    <t>STILES</t>
  </si>
  <si>
    <t>TOWNSEND</t>
  </si>
  <si>
    <t>UNDERHILL</t>
  </si>
  <si>
    <t>SURING</t>
  </si>
  <si>
    <t xml:space="preserve">ONEIDA                        </t>
  </si>
  <si>
    <t>CASSIAN</t>
  </si>
  <si>
    <t>CRESCENT</t>
  </si>
  <si>
    <t>ENTERPRISE</t>
  </si>
  <si>
    <t>HAZELHURST</t>
  </si>
  <si>
    <t>LAKE TOMAHAWK</t>
  </si>
  <si>
    <t>LITTLE RICE</t>
  </si>
  <si>
    <t>LYNNE</t>
  </si>
  <si>
    <t>MINOCQUA</t>
  </si>
  <si>
    <t>MONICO</t>
  </si>
  <si>
    <t>NEWBOLD</t>
  </si>
  <si>
    <t>NOKOMIS</t>
  </si>
  <si>
    <t>PELICAN</t>
  </si>
  <si>
    <t>PIEHL</t>
  </si>
  <si>
    <t>PINE LAKE</t>
  </si>
  <si>
    <t>SCHOEPKE</t>
  </si>
  <si>
    <t>STELLA</t>
  </si>
  <si>
    <t>SUGAR CAMP</t>
  </si>
  <si>
    <t>THREE LAKES</t>
  </si>
  <si>
    <t>WOODBORO</t>
  </si>
  <si>
    <t>WOODRUFF</t>
  </si>
  <si>
    <t>RHINELANDER</t>
  </si>
  <si>
    <t xml:space="preserve">OUTAGAMIE                     </t>
  </si>
  <si>
    <t>BLACK CREEK</t>
  </si>
  <si>
    <t>BOVINA</t>
  </si>
  <si>
    <t>BUCHANAN</t>
  </si>
  <si>
    <t>CENTER</t>
  </si>
  <si>
    <t>CICERO</t>
  </si>
  <si>
    <t>DALE</t>
  </si>
  <si>
    <t>DEER CREEK</t>
  </si>
  <si>
    <t>ELLINGTON</t>
  </si>
  <si>
    <t>GRAND CHUTE</t>
  </si>
  <si>
    <t>GREENVILLE</t>
  </si>
  <si>
    <t>HORTONIA</t>
  </si>
  <si>
    <t>MAPLE CREEK</t>
  </si>
  <si>
    <t>ONEIDA</t>
  </si>
  <si>
    <t>OSBORN</t>
  </si>
  <si>
    <t>VANDENBROEK</t>
  </si>
  <si>
    <t>BEAR CREEK</t>
  </si>
  <si>
    <t>COMBINED LOCKS</t>
  </si>
  <si>
    <t>HORTONVILLE</t>
  </si>
  <si>
    <t>KIMBERLY</t>
  </si>
  <si>
    <t>LITTLE CHUTE</t>
  </si>
  <si>
    <t>NICHOLS</t>
  </si>
  <si>
    <t>SHIOCTON</t>
  </si>
  <si>
    <t>NEW LONDON</t>
  </si>
  <si>
    <t xml:space="preserve">OZAUKEE                       </t>
  </si>
  <si>
    <t>BELGIUM</t>
  </si>
  <si>
    <t>CEDARBURG</t>
  </si>
  <si>
    <t>FREDONIA</t>
  </si>
  <si>
    <t>GRAFTON</t>
  </si>
  <si>
    <t>PORT WASHINGTON</t>
  </si>
  <si>
    <t>SAUKVILLE</t>
  </si>
  <si>
    <t>NEWBURG</t>
  </si>
  <si>
    <t>THIENSVILLE</t>
  </si>
  <si>
    <t>MEQUON</t>
  </si>
  <si>
    <t xml:space="preserve">PEPIN                         </t>
  </si>
  <si>
    <t>DURAND</t>
  </si>
  <si>
    <t>PEPIN</t>
  </si>
  <si>
    <t>STOCKHOLM</t>
  </si>
  <si>
    <t>WATERVILLE</t>
  </si>
  <si>
    <t>WAUBEEK</t>
  </si>
  <si>
    <t xml:space="preserve">PIERCE                        </t>
  </si>
  <si>
    <t>DIAMOND BLUFF</t>
  </si>
  <si>
    <t>ELLSWORTH</t>
  </si>
  <si>
    <t>EL PASO</t>
  </si>
  <si>
    <t>GILMAN</t>
  </si>
  <si>
    <t>HARTLAND</t>
  </si>
  <si>
    <t>ISABELLE</t>
  </si>
  <si>
    <t>MAIDEN ROCK</t>
  </si>
  <si>
    <t>MARTELL</t>
  </si>
  <si>
    <t>RIVER FALLS</t>
  </si>
  <si>
    <t>ROCK ELM</t>
  </si>
  <si>
    <t>SPRING LAKE</t>
  </si>
  <si>
    <t>TRIMBELLE</t>
  </si>
  <si>
    <t>BAY CITY</t>
  </si>
  <si>
    <t>ELMWOOD</t>
  </si>
  <si>
    <t>PLUM CITY</t>
  </si>
  <si>
    <t>SPRING VALLEY</t>
  </si>
  <si>
    <t>PRESCOTT</t>
  </si>
  <si>
    <t xml:space="preserve">POLK                          </t>
  </si>
  <si>
    <t>ALDEN</t>
  </si>
  <si>
    <t>APPLE RIVER</t>
  </si>
  <si>
    <t>BALSAM LAKE</t>
  </si>
  <si>
    <t>BLACK BROOK</t>
  </si>
  <si>
    <t>BONE LAKE</t>
  </si>
  <si>
    <t>CLAM FALLS</t>
  </si>
  <si>
    <t>CLEAR LAKE</t>
  </si>
  <si>
    <t>EUREKA</t>
  </si>
  <si>
    <t>GEORGETOWN</t>
  </si>
  <si>
    <t>JOHNSTOWN</t>
  </si>
  <si>
    <t>LAKETOWN</t>
  </si>
  <si>
    <t>LORAIN</t>
  </si>
  <si>
    <t>LUCK</t>
  </si>
  <si>
    <t>MCKINLEY</t>
  </si>
  <si>
    <t>MILLTOWN</t>
  </si>
  <si>
    <t>SAINT CROIX FALLS</t>
  </si>
  <si>
    <t>STERLING</t>
  </si>
  <si>
    <t>WEST SWEDEN</t>
  </si>
  <si>
    <t>CENTURIA</t>
  </si>
  <si>
    <t>DRESSER</t>
  </si>
  <si>
    <t>FREDERIC</t>
  </si>
  <si>
    <t>AMERY</t>
  </si>
  <si>
    <t xml:space="preserve">PORTAGE                       </t>
  </si>
  <si>
    <t>ALBAN</t>
  </si>
  <si>
    <t>ALMOND</t>
  </si>
  <si>
    <t>AMHERST</t>
  </si>
  <si>
    <t>BUENA VISTA</t>
  </si>
  <si>
    <t>CARSON</t>
  </si>
  <si>
    <t>LANARK</t>
  </si>
  <si>
    <t>LINWOOD</t>
  </si>
  <si>
    <t>NEW HOPE</t>
  </si>
  <si>
    <t>PINE GROVE</t>
  </si>
  <si>
    <t>SHARON</t>
  </si>
  <si>
    <t>STOCKTON</t>
  </si>
  <si>
    <t>AMHERST JUNCTION</t>
  </si>
  <si>
    <t>JUNCTION CITY</t>
  </si>
  <si>
    <t>MILLADORE</t>
  </si>
  <si>
    <t>NELSONVILLE</t>
  </si>
  <si>
    <t>PARK RIDGE</t>
  </si>
  <si>
    <t>ROSHOLT</t>
  </si>
  <si>
    <t>WHITING</t>
  </si>
  <si>
    <t>STEVENS POINT</t>
  </si>
  <si>
    <t xml:space="preserve">PRICE                         </t>
  </si>
  <si>
    <t>CATAWBA</t>
  </si>
  <si>
    <t>EISENSTEIN</t>
  </si>
  <si>
    <t>ELK</t>
  </si>
  <si>
    <t>EMERY</t>
  </si>
  <si>
    <t>FIFIELD</t>
  </si>
  <si>
    <t>FLAMBEAU</t>
  </si>
  <si>
    <t>HACKETT</t>
  </si>
  <si>
    <t>HARMONY</t>
  </si>
  <si>
    <t>HILL</t>
  </si>
  <si>
    <t>KENNAN</t>
  </si>
  <si>
    <t>KNOX</t>
  </si>
  <si>
    <t>OGEMA</t>
  </si>
  <si>
    <t>PRENTICE</t>
  </si>
  <si>
    <t>SPIRIT</t>
  </si>
  <si>
    <t>WORCESTER</t>
  </si>
  <si>
    <t>PARK FALLS</t>
  </si>
  <si>
    <t>PHILLIPS</t>
  </si>
  <si>
    <t xml:space="preserve">RACINE                        </t>
  </si>
  <si>
    <t>BURLINGTON</t>
  </si>
  <si>
    <t>NORWAY</t>
  </si>
  <si>
    <t>RAYMOND</t>
  </si>
  <si>
    <t>WATERFORD</t>
  </si>
  <si>
    <t>YORKVILLE</t>
  </si>
  <si>
    <t>ELMWOOD PARK</t>
  </si>
  <si>
    <t>NORTH BAY</t>
  </si>
  <si>
    <t>ROCHESTER</t>
  </si>
  <si>
    <t>STURTEVANT</t>
  </si>
  <si>
    <t>UNION GROVE</t>
  </si>
  <si>
    <t>WIND POINT</t>
  </si>
  <si>
    <t>RACINE</t>
  </si>
  <si>
    <t xml:space="preserve">RICHLAND                      </t>
  </si>
  <si>
    <t>AKAN</t>
  </si>
  <si>
    <t>BLOOM</t>
  </si>
  <si>
    <t>DAYTON</t>
  </si>
  <si>
    <t>EAGLE</t>
  </si>
  <si>
    <t>HENRIETTA</t>
  </si>
  <si>
    <t>ITHACA</t>
  </si>
  <si>
    <t>ORION</t>
  </si>
  <si>
    <t>RICHLAND</t>
  </si>
  <si>
    <t>RICHWOOD</t>
  </si>
  <si>
    <t>ROCKBRIDGE</t>
  </si>
  <si>
    <t>SYLVAN</t>
  </si>
  <si>
    <t>WILLOW</t>
  </si>
  <si>
    <t>BOAZ</t>
  </si>
  <si>
    <t>CAZENOVIA</t>
  </si>
  <si>
    <t>LONE ROCK</t>
  </si>
  <si>
    <t>VIOLA</t>
  </si>
  <si>
    <t>YUBA</t>
  </si>
  <si>
    <t>RICHLAND CENTER</t>
  </si>
  <si>
    <t xml:space="preserve">ROCK                          </t>
  </si>
  <si>
    <t>AVON</t>
  </si>
  <si>
    <t>BELOIT</t>
  </si>
  <si>
    <t>BRADFORD</t>
  </si>
  <si>
    <t>FULTON</t>
  </si>
  <si>
    <t>JANESVILLE</t>
  </si>
  <si>
    <t>LA PRAIRIE</t>
  </si>
  <si>
    <t>MAGNOLIA</t>
  </si>
  <si>
    <t>NEWARK</t>
  </si>
  <si>
    <t>PORTER</t>
  </si>
  <si>
    <t>ROCK</t>
  </si>
  <si>
    <t>TURTLE</t>
  </si>
  <si>
    <t>FOOTVILLE</t>
  </si>
  <si>
    <t>ORFORDVILLE</t>
  </si>
  <si>
    <t>EVANSVILLE</t>
  </si>
  <si>
    <t xml:space="preserve">RUSK                          </t>
  </si>
  <si>
    <t>ATLANTA</t>
  </si>
  <si>
    <t>BIG BEND</t>
  </si>
  <si>
    <t>BIG FALLS</t>
  </si>
  <si>
    <t>CEDAR RAPIDS</t>
  </si>
  <si>
    <t>GROW</t>
  </si>
  <si>
    <t>HAWKINS</t>
  </si>
  <si>
    <t>MURRY</t>
  </si>
  <si>
    <t>SOUTH FORK</t>
  </si>
  <si>
    <t>STRICKLAND</t>
  </si>
  <si>
    <t>STUBBS</t>
  </si>
  <si>
    <t>THORNAPPLE</t>
  </si>
  <si>
    <t>WILKINSON</t>
  </si>
  <si>
    <t>WILLARD</t>
  </si>
  <si>
    <t>BRUCE</t>
  </si>
  <si>
    <t>CONRATH</t>
  </si>
  <si>
    <t>GLEN FLORA</t>
  </si>
  <si>
    <t>INGRAM</t>
  </si>
  <si>
    <t>TONY</t>
  </si>
  <si>
    <t>WEYERHAEUSER</t>
  </si>
  <si>
    <t>LADYSMITH</t>
  </si>
  <si>
    <t xml:space="preserve">ST CROIX                      </t>
  </si>
  <si>
    <t>BALDWIN</t>
  </si>
  <si>
    <t>CADY</t>
  </si>
  <si>
    <t>CYLON</t>
  </si>
  <si>
    <t>EMERALD</t>
  </si>
  <si>
    <t>ERIN PRAIRIE</t>
  </si>
  <si>
    <t>GLENWOOD</t>
  </si>
  <si>
    <t>HAMMOND</t>
  </si>
  <si>
    <t>HUDSON</t>
  </si>
  <si>
    <t>KINNICKINNIC</t>
  </si>
  <si>
    <t>RICHMOND</t>
  </si>
  <si>
    <t>RUSH RIVER</t>
  </si>
  <si>
    <t>SAINT JOSEPH</t>
  </si>
  <si>
    <t>SOMERSET</t>
  </si>
  <si>
    <t>STAR PRAIRIE</t>
  </si>
  <si>
    <t>TROY</t>
  </si>
  <si>
    <t>WARREN</t>
  </si>
  <si>
    <t>DEER PARK</t>
  </si>
  <si>
    <t>NORTH HUDSON</t>
  </si>
  <si>
    <t>ROBERTS</t>
  </si>
  <si>
    <t>GLENWOOD CITY</t>
  </si>
  <si>
    <t>NEW RICHMOND</t>
  </si>
  <si>
    <t xml:space="preserve">SAUK                          </t>
  </si>
  <si>
    <t>BARABOO</t>
  </si>
  <si>
    <t>DELLONA</t>
  </si>
  <si>
    <t>DELTON</t>
  </si>
  <si>
    <t>EXCELSIOR</t>
  </si>
  <si>
    <t>FAIRFIELD</t>
  </si>
  <si>
    <t>HONEY CREEK</t>
  </si>
  <si>
    <t>IRONTON</t>
  </si>
  <si>
    <t>LA VALLE</t>
  </si>
  <si>
    <t>MERRIMAC</t>
  </si>
  <si>
    <t>PRAIRIE DU SAC</t>
  </si>
  <si>
    <t>REEDSBURG</t>
  </si>
  <si>
    <t>SPRING GREEN</t>
  </si>
  <si>
    <t>SUMPTER</t>
  </si>
  <si>
    <t>WINFIELD</t>
  </si>
  <si>
    <t>WOODLAND</t>
  </si>
  <si>
    <t>LAKE DELTON</t>
  </si>
  <si>
    <t>LIME RIDGE</t>
  </si>
  <si>
    <t>LOGANVILLE</t>
  </si>
  <si>
    <t>NORTH FREEDOM</t>
  </si>
  <si>
    <t>PLAIN</t>
  </si>
  <si>
    <t>ROCK SPRINGS</t>
  </si>
  <si>
    <t>SAUK CITY</t>
  </si>
  <si>
    <t>WEST BARABOO</t>
  </si>
  <si>
    <t xml:space="preserve">SAWYER                        </t>
  </si>
  <si>
    <t>BASS LAKE</t>
  </si>
  <si>
    <t>COUDERAY</t>
  </si>
  <si>
    <t>DRAPER</t>
  </si>
  <si>
    <t>EDGEWATER</t>
  </si>
  <si>
    <t>HAYWARD</t>
  </si>
  <si>
    <t>HUNTER</t>
  </si>
  <si>
    <t>LENROOT</t>
  </si>
  <si>
    <t>MEADOWBROOK</t>
  </si>
  <si>
    <t>METEOR</t>
  </si>
  <si>
    <t>OJIBWA</t>
  </si>
  <si>
    <t>RADISSON</t>
  </si>
  <si>
    <t>ROUND LAKE</t>
  </si>
  <si>
    <t>SPIDER LAKE</t>
  </si>
  <si>
    <t>WEIRGOR</t>
  </si>
  <si>
    <t>WINTER</t>
  </si>
  <si>
    <t>EXELAND</t>
  </si>
  <si>
    <t xml:space="preserve">SHAWANO                       </t>
  </si>
  <si>
    <t>ALMON</t>
  </si>
  <si>
    <t>ANGELICA</t>
  </si>
  <si>
    <t>ANIWA</t>
  </si>
  <si>
    <t>BARTELME</t>
  </si>
  <si>
    <t>BELLE PLAINE</t>
  </si>
  <si>
    <t>FAIRBANKS</t>
  </si>
  <si>
    <t>GERMANIA</t>
  </si>
  <si>
    <t>HUTCHINS</t>
  </si>
  <si>
    <t>LESSOR</t>
  </si>
  <si>
    <t>MORRIS</t>
  </si>
  <si>
    <t>NAVARINO</t>
  </si>
  <si>
    <t>PELLA</t>
  </si>
  <si>
    <t>RED SPRINGS</t>
  </si>
  <si>
    <t>WAUKECHON</t>
  </si>
  <si>
    <t>WESCOTT</t>
  </si>
  <si>
    <t>WITTENBERG</t>
  </si>
  <si>
    <t>BONDUEL</t>
  </si>
  <si>
    <t>BOWLER</t>
  </si>
  <si>
    <t>CECIL</t>
  </si>
  <si>
    <t>ELAND</t>
  </si>
  <si>
    <t>GRESHAM</t>
  </si>
  <si>
    <t>MATTOON</t>
  </si>
  <si>
    <t>TIGERTON</t>
  </si>
  <si>
    <t>SHAWANO</t>
  </si>
  <si>
    <t xml:space="preserve">SHEBOYGAN                     </t>
  </si>
  <si>
    <t>GREENBUSH</t>
  </si>
  <si>
    <t>MITCHELL</t>
  </si>
  <si>
    <t>MOSEL</t>
  </si>
  <si>
    <t>RHINE</t>
  </si>
  <si>
    <t>SHEBOYGAN</t>
  </si>
  <si>
    <t>SHEBOYGAN FALLS</t>
  </si>
  <si>
    <t>ADELL</t>
  </si>
  <si>
    <t>CASCADE</t>
  </si>
  <si>
    <t>CEDAR GROVE</t>
  </si>
  <si>
    <t>ELKHART LAKE</t>
  </si>
  <si>
    <t>GLENBEULAH</t>
  </si>
  <si>
    <t>HOWARDS GROVE</t>
  </si>
  <si>
    <t>KOHLER</t>
  </si>
  <si>
    <t>OOSTBURG</t>
  </si>
  <si>
    <t>RANDOM LAKE</t>
  </si>
  <si>
    <t>WALDO</t>
  </si>
  <si>
    <t xml:space="preserve">TAYLOR                        </t>
  </si>
  <si>
    <t>BROWNING</t>
  </si>
  <si>
    <t>CHELSEA</t>
  </si>
  <si>
    <t>FORD</t>
  </si>
  <si>
    <t>GOODRICH</t>
  </si>
  <si>
    <t>HAMMEL</t>
  </si>
  <si>
    <t>HOLWAY</t>
  </si>
  <si>
    <t>JUMP RIVER</t>
  </si>
  <si>
    <t>LITTLE BLACK</t>
  </si>
  <si>
    <t>MAPLEHURST</t>
  </si>
  <si>
    <t>MEDFORD</t>
  </si>
  <si>
    <t>MOLITOR</t>
  </si>
  <si>
    <t>PERSHING</t>
  </si>
  <si>
    <t>RIB LAKE</t>
  </si>
  <si>
    <t>TAFT</t>
  </si>
  <si>
    <t>WESTBORO</t>
  </si>
  <si>
    <t>LUBLIN</t>
  </si>
  <si>
    <t>STETSONVILLE</t>
  </si>
  <si>
    <t xml:space="preserve">TREMPEALEAU                   </t>
  </si>
  <si>
    <t>ARCADIA</t>
  </si>
  <si>
    <t>BURNSIDE</t>
  </si>
  <si>
    <t>CHIMNEY ROCK</t>
  </si>
  <si>
    <t>DODGE</t>
  </si>
  <si>
    <t>ETTRICK</t>
  </si>
  <si>
    <t>GALE</t>
  </si>
  <si>
    <t>HALE</t>
  </si>
  <si>
    <t>PIGEON</t>
  </si>
  <si>
    <t>TREMPEALEAU</t>
  </si>
  <si>
    <t>ELEVA</t>
  </si>
  <si>
    <t>PIGEON FALLS</t>
  </si>
  <si>
    <t>STRUM</t>
  </si>
  <si>
    <t>BLAIR</t>
  </si>
  <si>
    <t>GALESVILLE</t>
  </si>
  <si>
    <t>INDEPENDENCE</t>
  </si>
  <si>
    <t>OSSEO</t>
  </si>
  <si>
    <t>WHITEHALL</t>
  </si>
  <si>
    <t xml:space="preserve">VERNON                        </t>
  </si>
  <si>
    <t>COON</t>
  </si>
  <si>
    <t>GENOA</t>
  </si>
  <si>
    <t>HILLSBORO</t>
  </si>
  <si>
    <t>KICKAPOO</t>
  </si>
  <si>
    <t>STARK</t>
  </si>
  <si>
    <t>VIROQUA</t>
  </si>
  <si>
    <t>WHITESTOWN</t>
  </si>
  <si>
    <t>CHASEBURG</t>
  </si>
  <si>
    <t>COON VALLEY</t>
  </si>
  <si>
    <t>LA FARGE</t>
  </si>
  <si>
    <t>READSTOWN</t>
  </si>
  <si>
    <t>STODDARD</t>
  </si>
  <si>
    <t>WESTBY</t>
  </si>
  <si>
    <t xml:space="preserve">VILAS                         </t>
  </si>
  <si>
    <t>ARBOR VITAE</t>
  </si>
  <si>
    <t>BOULDER JUNCTION</t>
  </si>
  <si>
    <t>CONOVER</t>
  </si>
  <si>
    <t>LAC DU FLAMBEAU</t>
  </si>
  <si>
    <t>LAND O LAKES</t>
  </si>
  <si>
    <t>MANITOWISH WATERS</t>
  </si>
  <si>
    <t>PHELPS</t>
  </si>
  <si>
    <t>PLUM LAKE</t>
  </si>
  <si>
    <t>PRESQUE ISLE</t>
  </si>
  <si>
    <t>SAINT GERMAIN</t>
  </si>
  <si>
    <t>WINCHESTER</t>
  </si>
  <si>
    <t>EAGLE RIVER</t>
  </si>
  <si>
    <t xml:space="preserve">WALWORTH                      </t>
  </si>
  <si>
    <t>BLOOMFIELD</t>
  </si>
  <si>
    <t>DARIEN</t>
  </si>
  <si>
    <t>DELAVAN</t>
  </si>
  <si>
    <t>EAST TROY</t>
  </si>
  <si>
    <t>GENEVA</t>
  </si>
  <si>
    <t>LINN</t>
  </si>
  <si>
    <t>LYONS</t>
  </si>
  <si>
    <t>SPRING PRAIRIE</t>
  </si>
  <si>
    <t>SUGAR CREEK</t>
  </si>
  <si>
    <t>WALWORTH</t>
  </si>
  <si>
    <t>FONTANA</t>
  </si>
  <si>
    <t>MUKWONAGO</t>
  </si>
  <si>
    <t>WILLIAMS BAY</t>
  </si>
  <si>
    <t>ELKHORN</t>
  </si>
  <si>
    <t>LAKE GENEVA</t>
  </si>
  <si>
    <t xml:space="preserve">WASHBURN                      </t>
  </si>
  <si>
    <t>BARRONETT</t>
  </si>
  <si>
    <t>BASHAW</t>
  </si>
  <si>
    <t>BEAVER BROOK</t>
  </si>
  <si>
    <t>BIRCHWOOD</t>
  </si>
  <si>
    <t>CASEY</t>
  </si>
  <si>
    <t>CHICOG</t>
  </si>
  <si>
    <t>CRYSTAL</t>
  </si>
  <si>
    <t>FROG CREEK</t>
  </si>
  <si>
    <t>GULL LAKE</t>
  </si>
  <si>
    <t>MADGE</t>
  </si>
  <si>
    <t>MINONG</t>
  </si>
  <si>
    <t>SARONA</t>
  </si>
  <si>
    <t>SPOONER</t>
  </si>
  <si>
    <t>SPRINGBROOK</t>
  </si>
  <si>
    <t>STINNETT</t>
  </si>
  <si>
    <t>STONE LAKE</t>
  </si>
  <si>
    <t>TREGO</t>
  </si>
  <si>
    <t>SHELL LAKE</t>
  </si>
  <si>
    <t xml:space="preserve">WASHINGTON                    </t>
  </si>
  <si>
    <t>ADDISON</t>
  </si>
  <si>
    <t>BARTON</t>
  </si>
  <si>
    <t>ERIN</t>
  </si>
  <si>
    <t>POLK</t>
  </si>
  <si>
    <t>WEST BEND</t>
  </si>
  <si>
    <t>SLINGER</t>
  </si>
  <si>
    <t xml:space="preserve">WAUKESHA                      </t>
  </si>
  <si>
    <t>BROOKFIELD</t>
  </si>
  <si>
    <t>DELAFIELD</t>
  </si>
  <si>
    <t>GENESEE</t>
  </si>
  <si>
    <t>MERTON</t>
  </si>
  <si>
    <t>OCONOMOWOC</t>
  </si>
  <si>
    <t>OTTAWA</t>
  </si>
  <si>
    <t>VERNON</t>
  </si>
  <si>
    <t>WAUKESHA</t>
  </si>
  <si>
    <t>CHENEQUA</t>
  </si>
  <si>
    <t>DOUSMAN</t>
  </si>
  <si>
    <t>ELM GROVE</t>
  </si>
  <si>
    <t>LANNON</t>
  </si>
  <si>
    <t>MENOMONEE FALLS</t>
  </si>
  <si>
    <t>NASHOTAH</t>
  </si>
  <si>
    <t>NORTH PRAIRIE</t>
  </si>
  <si>
    <t>OCONOMOWOC LAKE</t>
  </si>
  <si>
    <t>PEWAUKEE</t>
  </si>
  <si>
    <t>SUSSEX</t>
  </si>
  <si>
    <t>WALES</t>
  </si>
  <si>
    <t>MUSKEGO</t>
  </si>
  <si>
    <t>NEW BERLIN</t>
  </si>
  <si>
    <t xml:space="preserve">WAUPACA                       </t>
  </si>
  <si>
    <t>DUPONT</t>
  </si>
  <si>
    <t>HELVETIA</t>
  </si>
  <si>
    <t>IOLA</t>
  </si>
  <si>
    <t>LARRABEE</t>
  </si>
  <si>
    <t>LIND</t>
  </si>
  <si>
    <t>LITTLE WOLF</t>
  </si>
  <si>
    <t>MATTESON</t>
  </si>
  <si>
    <t>MUKWA</t>
  </si>
  <si>
    <t>ROYALTON</t>
  </si>
  <si>
    <t>SAINT LAWRENCE</t>
  </si>
  <si>
    <t>SCANDINAVIA</t>
  </si>
  <si>
    <t>WAUPACA</t>
  </si>
  <si>
    <t>WEYAUWEGA</t>
  </si>
  <si>
    <t>EMBARRASS</t>
  </si>
  <si>
    <t>OGDENSBURG</t>
  </si>
  <si>
    <t>CLINTONVILLE</t>
  </si>
  <si>
    <t>MANAWA</t>
  </si>
  <si>
    <t xml:space="preserve">WAUSHARA                      </t>
  </si>
  <si>
    <t>COLOMA</t>
  </si>
  <si>
    <t>DAKOTA</t>
  </si>
  <si>
    <t>HANCOCK</t>
  </si>
  <si>
    <t>MOUNT MORRIS</t>
  </si>
  <si>
    <t>OASIS</t>
  </si>
  <si>
    <t>PLAINFIELD</t>
  </si>
  <si>
    <t>POY SIPPI</t>
  </si>
  <si>
    <t>RICHFORD</t>
  </si>
  <si>
    <t>ROSE</t>
  </si>
  <si>
    <t>SAXEVILLE</t>
  </si>
  <si>
    <t>SPRINGWATER</t>
  </si>
  <si>
    <t>WAUTOMA</t>
  </si>
  <si>
    <t>LOHRVILLE</t>
  </si>
  <si>
    <t>REDGRANITE</t>
  </si>
  <si>
    <t>WILD ROSE</t>
  </si>
  <si>
    <t xml:space="preserve">WINNEBAGO                     </t>
  </si>
  <si>
    <t>BLACK WOLF</t>
  </si>
  <si>
    <t>V. FOX CROSSING</t>
  </si>
  <si>
    <t>FOX CROSSING</t>
  </si>
  <si>
    <t>NEENAH</t>
  </si>
  <si>
    <t>NEKIMI</t>
  </si>
  <si>
    <t>NEPEUSKUN</t>
  </si>
  <si>
    <t>OMRO</t>
  </si>
  <si>
    <t>OSHKOSH</t>
  </si>
  <si>
    <t>POYGAN</t>
  </si>
  <si>
    <t>RUSHFORD</t>
  </si>
  <si>
    <t>VINLAND</t>
  </si>
  <si>
    <t>WINNECONNE</t>
  </si>
  <si>
    <t xml:space="preserve">WOOD                          </t>
  </si>
  <si>
    <t>ARPIN</t>
  </si>
  <si>
    <t>AUBURNDALE</t>
  </si>
  <si>
    <t>CARY</t>
  </si>
  <si>
    <t>CRANMOOR</t>
  </si>
  <si>
    <t>DEXTER</t>
  </si>
  <si>
    <t>GRAND RAPIDS</t>
  </si>
  <si>
    <t>HANSEN</t>
  </si>
  <si>
    <t>PORT EDWARDS</t>
  </si>
  <si>
    <t>REMINGTON</t>
  </si>
  <si>
    <t>RUDOLPH</t>
  </si>
  <si>
    <t>SARATOGA</t>
  </si>
  <si>
    <t>SHERRY</t>
  </si>
  <si>
    <t>WOOD</t>
  </si>
  <si>
    <t>BIRON</t>
  </si>
  <si>
    <t>VESPER</t>
  </si>
  <si>
    <t>NEKOOSA</t>
  </si>
  <si>
    <t>PITTSVILLE</t>
  </si>
  <si>
    <t>WISCONSIN RAPIDS</t>
  </si>
  <si>
    <t xml:space="preserve">MENOMINEE                     </t>
  </si>
  <si>
    <t>MENOMINEE</t>
  </si>
  <si>
    <t>1914 rows selected.</t>
  </si>
  <si>
    <t>11</t>
  </si>
  <si>
    <t>13</t>
  </si>
  <si>
    <t>15</t>
  </si>
  <si>
    <t>16</t>
  </si>
  <si>
    <t>18</t>
  </si>
  <si>
    <t>22</t>
  </si>
  <si>
    <t>24</t>
  </si>
  <si>
    <t>27</t>
  </si>
  <si>
    <t>29</t>
  </si>
  <si>
    <t>30</t>
  </si>
  <si>
    <t>32</t>
  </si>
  <si>
    <t>35</t>
  </si>
  <si>
    <t>36</t>
  </si>
  <si>
    <t>38</t>
  </si>
  <si>
    <t>41</t>
  </si>
  <si>
    <t>42</t>
  </si>
  <si>
    <t>43</t>
  </si>
  <si>
    <t>53</t>
  </si>
  <si>
    <t>63</t>
  </si>
  <si>
    <t>64</t>
  </si>
  <si>
    <t>65</t>
  </si>
  <si>
    <t>66</t>
  </si>
  <si>
    <t>69</t>
  </si>
  <si>
    <t>12</t>
  </si>
  <si>
    <t>17</t>
  </si>
  <si>
    <t>19</t>
  </si>
  <si>
    <t>39</t>
  </si>
  <si>
    <t>55</t>
  </si>
  <si>
    <t>57</t>
  </si>
  <si>
    <t>58</t>
  </si>
  <si>
    <t>59</t>
  </si>
  <si>
    <t>62</t>
  </si>
  <si>
    <t>67</t>
  </si>
  <si>
    <t>68</t>
  </si>
  <si>
    <t>70</t>
  </si>
  <si>
    <t>71</t>
  </si>
  <si>
    <t>21</t>
  </si>
  <si>
    <t>28</t>
  </si>
  <si>
    <t>31</t>
  </si>
  <si>
    <t>44</t>
  </si>
  <si>
    <t>45</t>
  </si>
  <si>
    <t>48</t>
  </si>
  <si>
    <t>49</t>
  </si>
  <si>
    <t>51</t>
  </si>
  <si>
    <t>14</t>
  </si>
  <si>
    <t>20</t>
  </si>
  <si>
    <t>52</t>
  </si>
  <si>
    <t>56</t>
  </si>
  <si>
    <t>46</t>
  </si>
  <si>
    <t>50</t>
  </si>
  <si>
    <t>26</t>
  </si>
  <si>
    <t>10</t>
  </si>
  <si>
    <t>61</t>
  </si>
  <si>
    <t>47</t>
  </si>
  <si>
    <t>54</t>
  </si>
  <si>
    <t>23</t>
  </si>
  <si>
    <t>37</t>
  </si>
  <si>
    <t>34</t>
  </si>
  <si>
    <t>40</t>
  </si>
  <si>
    <t>60</t>
  </si>
  <si>
    <t>25</t>
  </si>
  <si>
    <t>33</t>
  </si>
  <si>
    <t>County Name</t>
  </si>
  <si>
    <t>100</t>
  </si>
  <si>
    <t>101</t>
  </si>
  <si>
    <t>102</t>
  </si>
  <si>
    <t>104</t>
  </si>
  <si>
    <t>106</t>
  </si>
  <si>
    <t>107</t>
  </si>
  <si>
    <t>108</t>
  </si>
  <si>
    <t>111</t>
  </si>
  <si>
    <t>112</t>
  </si>
  <si>
    <t>113</t>
  </si>
  <si>
    <t>118</t>
  </si>
  <si>
    <t>121</t>
  </si>
  <si>
    <t>126</t>
  </si>
  <si>
    <t>127</t>
  </si>
  <si>
    <t>131</t>
  </si>
  <si>
    <t>136</t>
  </si>
  <si>
    <t>141</t>
  </si>
  <si>
    <t>146</t>
  </si>
  <si>
    <t>147</t>
  </si>
  <si>
    <t>151</t>
  </si>
  <si>
    <t>152</t>
  </si>
  <si>
    <t>153</t>
  </si>
  <si>
    <t>154</t>
  </si>
  <si>
    <t>155</t>
  </si>
  <si>
    <t>157</t>
  </si>
  <si>
    <t>161</t>
  </si>
  <si>
    <t>165</t>
  </si>
  <si>
    <t>166</t>
  </si>
  <si>
    <t>171</t>
  </si>
  <si>
    <t>172</t>
  </si>
  <si>
    <t>173</t>
  </si>
  <si>
    <t>174</t>
  </si>
  <si>
    <t>176</t>
  </si>
  <si>
    <t>177</t>
  </si>
  <si>
    <t>179</t>
  </si>
  <si>
    <t>181</t>
  </si>
  <si>
    <t>182</t>
  </si>
  <si>
    <t>186</t>
  </si>
  <si>
    <t>191</t>
  </si>
  <si>
    <t>192</t>
  </si>
  <si>
    <t>196</t>
  </si>
  <si>
    <t>201</t>
  </si>
  <si>
    <t>206</t>
  </si>
  <si>
    <t>211</t>
  </si>
  <si>
    <t>212</t>
  </si>
  <si>
    <t>213</t>
  </si>
  <si>
    <t>216</t>
  </si>
  <si>
    <t>221</t>
  </si>
  <si>
    <t>226</t>
  </si>
  <si>
    <t>231</t>
  </si>
  <si>
    <t>236</t>
  </si>
  <si>
    <t>241</t>
  </si>
  <si>
    <t>246</t>
  </si>
  <si>
    <t>251</t>
  </si>
  <si>
    <t>255</t>
  </si>
  <si>
    <t>257</t>
  </si>
  <si>
    <t>258</t>
  </si>
  <si>
    <t>261</t>
  </si>
  <si>
    <t>265</t>
  </si>
  <si>
    <t>266</t>
  </si>
  <si>
    <t>271</t>
  </si>
  <si>
    <t>276</t>
  </si>
  <si>
    <t>281</t>
  </si>
  <si>
    <t>282</t>
  </si>
  <si>
    <t>286</t>
  </si>
  <si>
    <t>290</t>
  </si>
  <si>
    <t>291</t>
  </si>
  <si>
    <t>292</t>
  </si>
  <si>
    <t>Municipal Type</t>
  </si>
  <si>
    <t>Municipal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</si>
</sst>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top" wrapText="1" indent="1"/>
    </xf>
    <xf numFmtId="0" fontId="0" fillId="0" borderId="0" xfId="0" applyAlignment="1">
      <alignment horizontal="left" indent="1"/>
    </xf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6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7.85546875" style="3" customWidth="1"/>
    <col min="2" max="2" width="22.5703125" style="14" bestFit="1" customWidth="1"/>
    <col min="3" max="3" width="10.28515625" style="6" customWidth="1"/>
    <col min="4" max="4" width="10.28515625" style="14" hidden="1" customWidth="1"/>
    <col min="5" max="5" width="9.85546875" style="14" customWidth="1"/>
    <col min="6" max="6" width="20" style="14" bestFit="1" customWidth="1"/>
    <col min="7" max="7" width="35.28515625" style="5" customWidth="1"/>
    <col min="8" max="8" width="40.5703125" style="5" customWidth="1"/>
    <col min="9" max="9" width="29" style="5" customWidth="1"/>
    <col min="10" max="10" width="144.28515625" bestFit="1" customWidth="1"/>
  </cols>
  <sheetData>
    <row r="1" spans="1:10" ht="39.75" customHeight="1" x14ac:dyDescent="0.25">
      <c r="A1" s="2" t="s">
        <v>450</v>
      </c>
      <c r="B1" s="12" t="s">
        <v>1973</v>
      </c>
      <c r="C1" s="15" t="s">
        <v>451</v>
      </c>
      <c r="D1" s="12"/>
      <c r="E1" s="12" t="s">
        <v>2042</v>
      </c>
      <c r="F1" s="12" t="s">
        <v>2043</v>
      </c>
      <c r="G1" s="4" t="s">
        <v>452</v>
      </c>
      <c r="H1" s="4" t="s">
        <v>453</v>
      </c>
      <c r="I1" s="4" t="s">
        <v>454</v>
      </c>
      <c r="J1" s="1" t="s">
        <v>0</v>
      </c>
    </row>
    <row r="2" spans="1:10" x14ac:dyDescent="0.25">
      <c r="A2" s="7" t="s">
        <v>457</v>
      </c>
      <c r="B2" s="13" t="str">
        <f>VLOOKUP(A2,MUNI_LIST!B:C,2,)</f>
        <v xml:space="preserve">BARRON                        </v>
      </c>
      <c r="C2" s="7" t="s">
        <v>464</v>
      </c>
      <c r="D2" s="7" t="str">
        <f>A2&amp;C2</f>
        <v>03002</v>
      </c>
      <c r="E2" s="13" t="str">
        <f>VLOOKUP(D2,MUNI_LIST!G:H,2,)</f>
        <v xml:space="preserve">TOWN   </v>
      </c>
      <c r="F2" s="13" t="str">
        <f>VLOOKUP(D2,MUNI_LIST!I:J,2,)</f>
        <v>ALMENA</v>
      </c>
      <c r="G2" s="8" t="s">
        <v>7</v>
      </c>
      <c r="H2" s="8" t="s">
        <v>11</v>
      </c>
      <c r="I2" s="8" t="s">
        <v>12</v>
      </c>
      <c r="J2" s="9" t="s">
        <v>10</v>
      </c>
    </row>
    <row r="3" spans="1:10" x14ac:dyDescent="0.25">
      <c r="A3" s="6" t="s">
        <v>457</v>
      </c>
      <c r="B3" s="13" t="str">
        <f>VLOOKUP(A3,MUNI_LIST!B:C,2,)</f>
        <v xml:space="preserve">BARRON                        </v>
      </c>
      <c r="C3" s="7" t="s">
        <v>464</v>
      </c>
      <c r="D3" s="7" t="str">
        <f t="shared" ref="D3:D66" si="0">A3&amp;C3</f>
        <v>03002</v>
      </c>
      <c r="E3" s="13" t="str">
        <f>VLOOKUP(D3,MUNI_LIST!G:H,2,)</f>
        <v xml:space="preserve">TOWN   </v>
      </c>
      <c r="F3" s="13" t="str">
        <f>VLOOKUP(D3,MUNI_LIST!I:J,2,)</f>
        <v>ALMENA</v>
      </c>
      <c r="G3" s="5" t="s">
        <v>13</v>
      </c>
      <c r="H3" s="5" t="s">
        <v>2</v>
      </c>
      <c r="I3" s="5" t="s">
        <v>2</v>
      </c>
      <c r="J3" t="s">
        <v>14</v>
      </c>
    </row>
    <row r="4" spans="1:10" x14ac:dyDescent="0.25">
      <c r="A4" s="6" t="s">
        <v>1911</v>
      </c>
      <c r="B4" s="13" t="str">
        <f>VLOOKUP(A4,MUNI_LIST!B:C,2,)</f>
        <v xml:space="preserve">COLUMBIA                      </v>
      </c>
      <c r="C4" s="7" t="s">
        <v>464</v>
      </c>
      <c r="D4" s="7" t="str">
        <f t="shared" si="0"/>
        <v>11002</v>
      </c>
      <c r="E4" s="13" t="str">
        <f>VLOOKUP(D4,MUNI_LIST!G:H,2,)</f>
        <v xml:space="preserve">TOWN   </v>
      </c>
      <c r="F4" s="13" t="str">
        <f>VLOOKUP(D4,MUNI_LIST!I:J,2,)</f>
        <v>ARLINGTON</v>
      </c>
      <c r="G4" s="5" t="s">
        <v>33</v>
      </c>
      <c r="H4" s="5" t="s">
        <v>100</v>
      </c>
      <c r="I4" s="5" t="s">
        <v>2</v>
      </c>
      <c r="J4" t="s">
        <v>3</v>
      </c>
    </row>
    <row r="5" spans="1:10" x14ac:dyDescent="0.25">
      <c r="A5" s="6" t="s">
        <v>1912</v>
      </c>
      <c r="B5" s="13" t="str">
        <f>VLOOKUP(A5,MUNI_LIST!B:C,2,)</f>
        <v xml:space="preserve">DANE                          </v>
      </c>
      <c r="C5" s="7" t="s">
        <v>464</v>
      </c>
      <c r="D5" s="7" t="str">
        <f t="shared" si="0"/>
        <v>13002</v>
      </c>
      <c r="E5" s="13" t="str">
        <f>VLOOKUP(D5,MUNI_LIST!G:H,2,)</f>
        <v xml:space="preserve">TOWN   </v>
      </c>
      <c r="F5" s="13" t="str">
        <f>VLOOKUP(D5,MUNI_LIST!I:J,2,)</f>
        <v>ALBION</v>
      </c>
      <c r="G5" s="5" t="s">
        <v>33</v>
      </c>
      <c r="H5" s="5" t="s">
        <v>109</v>
      </c>
      <c r="I5" s="5" t="s">
        <v>2</v>
      </c>
      <c r="J5" t="s">
        <v>3</v>
      </c>
    </row>
    <row r="6" spans="1:10" x14ac:dyDescent="0.25">
      <c r="A6" s="6" t="s">
        <v>1913</v>
      </c>
      <c r="B6" s="13" t="str">
        <f>VLOOKUP(A6,MUNI_LIST!B:C,2,)</f>
        <v xml:space="preserve">DOOR                          </v>
      </c>
      <c r="C6" s="7" t="s">
        <v>464</v>
      </c>
      <c r="D6" s="7" t="str">
        <f t="shared" si="0"/>
        <v>15002</v>
      </c>
      <c r="E6" s="13" t="str">
        <f>VLOOKUP(D6,MUNI_LIST!G:H,2,)</f>
        <v xml:space="preserve">TOWN   </v>
      </c>
      <c r="F6" s="13" t="str">
        <f>VLOOKUP(D6,MUNI_LIST!I:J,2,)</f>
        <v>BAILEYS HARBOR</v>
      </c>
      <c r="G6" s="5" t="s">
        <v>4</v>
      </c>
      <c r="H6" s="5" t="s">
        <v>2</v>
      </c>
      <c r="I6" s="5" t="s">
        <v>2</v>
      </c>
      <c r="J6" t="s">
        <v>3</v>
      </c>
    </row>
    <row r="7" spans="1:10" x14ac:dyDescent="0.25">
      <c r="A7" s="6" t="s">
        <v>1913</v>
      </c>
      <c r="B7" s="13" t="str">
        <f>VLOOKUP(A7,MUNI_LIST!B:C,2,)</f>
        <v xml:space="preserve">DOOR                          </v>
      </c>
      <c r="C7" s="7" t="s">
        <v>464</v>
      </c>
      <c r="D7" s="7" t="str">
        <f t="shared" si="0"/>
        <v>15002</v>
      </c>
      <c r="E7" s="13" t="str">
        <f>VLOOKUP(D7,MUNI_LIST!G:H,2,)</f>
        <v xml:space="preserve">TOWN   </v>
      </c>
      <c r="F7" s="13" t="str">
        <f>VLOOKUP(D7,MUNI_LIST!I:J,2,)</f>
        <v>BAILEYS HARBOR</v>
      </c>
      <c r="G7" s="5" t="s">
        <v>86</v>
      </c>
      <c r="H7" s="5" t="s">
        <v>2</v>
      </c>
      <c r="I7" s="5" t="s">
        <v>2</v>
      </c>
      <c r="J7" t="s">
        <v>60</v>
      </c>
    </row>
    <row r="8" spans="1:10" x14ac:dyDescent="0.25">
      <c r="A8" s="6" t="s">
        <v>1914</v>
      </c>
      <c r="B8" s="13" t="str">
        <f>VLOOKUP(A8,MUNI_LIST!B:C,2,)</f>
        <v xml:space="preserve">DOUGLAS                       </v>
      </c>
      <c r="C8" s="7" t="s">
        <v>464</v>
      </c>
      <c r="D8" s="7" t="str">
        <f t="shared" si="0"/>
        <v>16002</v>
      </c>
      <c r="E8" s="13" t="str">
        <f>VLOOKUP(D8,MUNI_LIST!G:H,2,)</f>
        <v xml:space="preserve">TOWN   </v>
      </c>
      <c r="F8" s="13" t="str">
        <f>VLOOKUP(D8,MUNI_LIST!I:J,2,)</f>
        <v>AMNICON</v>
      </c>
      <c r="G8" s="5" t="s">
        <v>7</v>
      </c>
      <c r="H8" s="5" t="s">
        <v>137</v>
      </c>
      <c r="I8" s="5" t="s">
        <v>138</v>
      </c>
      <c r="J8" t="s">
        <v>10</v>
      </c>
    </row>
    <row r="9" spans="1:10" x14ac:dyDescent="0.25">
      <c r="A9" s="6" t="s">
        <v>1915</v>
      </c>
      <c r="B9" s="13" t="str">
        <f>VLOOKUP(A9,MUNI_LIST!B:C,2,)</f>
        <v xml:space="preserve">EAU CLAIRE                    </v>
      </c>
      <c r="C9" s="7" t="s">
        <v>464</v>
      </c>
      <c r="D9" s="7" t="str">
        <f t="shared" si="0"/>
        <v>18002</v>
      </c>
      <c r="E9" s="13" t="str">
        <f>VLOOKUP(D9,MUNI_LIST!G:H,2,)</f>
        <v xml:space="preserve">TOWN   </v>
      </c>
      <c r="F9" s="13" t="str">
        <f>VLOOKUP(D9,MUNI_LIST!I:J,2,)</f>
        <v>BRIDGE CREEK</v>
      </c>
      <c r="G9" s="5" t="s">
        <v>7</v>
      </c>
      <c r="H9" s="5" t="s">
        <v>151</v>
      </c>
      <c r="I9" s="5" t="s">
        <v>152</v>
      </c>
      <c r="J9" t="s">
        <v>10</v>
      </c>
    </row>
    <row r="10" spans="1:10" x14ac:dyDescent="0.25">
      <c r="A10" s="6" t="s">
        <v>1916</v>
      </c>
      <c r="B10" s="13" t="str">
        <f>VLOOKUP(A10,MUNI_LIST!B:C,2,)</f>
        <v xml:space="preserve">GRANT                         </v>
      </c>
      <c r="C10" s="7" t="s">
        <v>464</v>
      </c>
      <c r="D10" s="7" t="str">
        <f t="shared" si="0"/>
        <v>22002</v>
      </c>
      <c r="E10" s="13" t="str">
        <f>VLOOKUP(D10,MUNI_LIST!G:H,2,)</f>
        <v xml:space="preserve">TOWN   </v>
      </c>
      <c r="F10" s="13" t="str">
        <f>VLOOKUP(D10,MUNI_LIST!I:J,2,)</f>
        <v>BEETOWN</v>
      </c>
      <c r="G10" s="5" t="s">
        <v>107</v>
      </c>
      <c r="H10" s="5" t="s">
        <v>2</v>
      </c>
      <c r="I10" s="5" t="s">
        <v>2</v>
      </c>
      <c r="J10" t="s">
        <v>108</v>
      </c>
    </row>
    <row r="11" spans="1:10" x14ac:dyDescent="0.25">
      <c r="A11" s="6" t="s">
        <v>1917</v>
      </c>
      <c r="B11" s="13" t="str">
        <f>VLOOKUP(A11,MUNI_LIST!B:C,2,)</f>
        <v xml:space="preserve">GREEN LAKE                    </v>
      </c>
      <c r="C11" s="7" t="s">
        <v>464</v>
      </c>
      <c r="D11" s="7" t="str">
        <f t="shared" si="0"/>
        <v>24002</v>
      </c>
      <c r="E11" s="13" t="str">
        <f>VLOOKUP(D11,MUNI_LIST!G:H,2,)</f>
        <v xml:space="preserve">TOWN   </v>
      </c>
      <c r="F11" s="13" t="str">
        <f>VLOOKUP(D11,MUNI_LIST!I:J,2,)</f>
        <v>BERLIN</v>
      </c>
      <c r="G11" s="5" t="s">
        <v>77</v>
      </c>
      <c r="H11" s="5" t="s">
        <v>2</v>
      </c>
      <c r="I11" s="5" t="s">
        <v>2</v>
      </c>
      <c r="J11" t="s">
        <v>14</v>
      </c>
    </row>
    <row r="12" spans="1:10" x14ac:dyDescent="0.25">
      <c r="A12" s="6" t="s">
        <v>1918</v>
      </c>
      <c r="B12" s="13" t="str">
        <f>VLOOKUP(A12,MUNI_LIST!B:C,2,)</f>
        <v xml:space="preserve">JACKSON                       </v>
      </c>
      <c r="C12" s="7" t="s">
        <v>464</v>
      </c>
      <c r="D12" s="7" t="str">
        <f t="shared" si="0"/>
        <v>27002</v>
      </c>
      <c r="E12" s="13" t="str">
        <f>VLOOKUP(D12,MUNI_LIST!G:H,2,)</f>
        <v xml:space="preserve">TOWN   </v>
      </c>
      <c r="F12" s="13" t="str">
        <f>VLOOKUP(D12,MUNI_LIST!I:J,2,)</f>
        <v>ADAMS</v>
      </c>
      <c r="G12" s="5" t="s">
        <v>33</v>
      </c>
      <c r="H12" s="5" t="s">
        <v>189</v>
      </c>
      <c r="I12" s="5" t="s">
        <v>2</v>
      </c>
      <c r="J12" t="s">
        <v>3</v>
      </c>
    </row>
    <row r="13" spans="1:10" x14ac:dyDescent="0.25">
      <c r="A13" s="6" t="s">
        <v>1919</v>
      </c>
      <c r="B13" s="13" t="str">
        <f>VLOOKUP(A13,MUNI_LIST!B:C,2,)</f>
        <v xml:space="preserve">JUNEAU                        </v>
      </c>
      <c r="C13" s="7" t="s">
        <v>464</v>
      </c>
      <c r="D13" s="7" t="str">
        <f t="shared" si="0"/>
        <v>29002</v>
      </c>
      <c r="E13" s="13" t="str">
        <f>VLOOKUP(D13,MUNI_LIST!G:H,2,)</f>
        <v xml:space="preserve">TOWN   </v>
      </c>
      <c r="F13" s="13" t="str">
        <f>VLOOKUP(D13,MUNI_LIST!I:J,2,)</f>
        <v>ARMENIA</v>
      </c>
      <c r="G13" s="5" t="s">
        <v>1</v>
      </c>
      <c r="H13" s="5" t="s">
        <v>2</v>
      </c>
      <c r="I13" s="5" t="s">
        <v>2</v>
      </c>
      <c r="J13" t="s">
        <v>3</v>
      </c>
    </row>
    <row r="14" spans="1:10" x14ac:dyDescent="0.25">
      <c r="A14" s="6" t="s">
        <v>1920</v>
      </c>
      <c r="B14" s="13" t="str">
        <f>VLOOKUP(A14,MUNI_LIST!B:C,2,)</f>
        <v xml:space="preserve">KENOSHA                       </v>
      </c>
      <c r="C14" s="7" t="s">
        <v>464</v>
      </c>
      <c r="D14" s="7" t="str">
        <f t="shared" si="0"/>
        <v>30002</v>
      </c>
      <c r="E14" s="13" t="str">
        <f>VLOOKUP(D14,MUNI_LIST!G:H,2,)</f>
        <v xml:space="preserve">TOWN   </v>
      </c>
      <c r="F14" s="13" t="str">
        <f>VLOOKUP(D14,MUNI_LIST!I:J,2,)</f>
        <v>BRIGHTON</v>
      </c>
      <c r="G14" s="5" t="s">
        <v>206</v>
      </c>
      <c r="H14" s="5" t="s">
        <v>2</v>
      </c>
      <c r="I14" s="5" t="s">
        <v>2</v>
      </c>
      <c r="J14" t="s">
        <v>3</v>
      </c>
    </row>
    <row r="15" spans="1:10" x14ac:dyDescent="0.25">
      <c r="A15" s="6" t="s">
        <v>1921</v>
      </c>
      <c r="B15" s="13" t="str">
        <f>VLOOKUP(A15,MUNI_LIST!B:C,2,)</f>
        <v xml:space="preserve">LA CROSSE                     </v>
      </c>
      <c r="C15" s="7" t="s">
        <v>464</v>
      </c>
      <c r="D15" s="7" t="str">
        <f t="shared" si="0"/>
        <v>32002</v>
      </c>
      <c r="E15" s="13" t="str">
        <f>VLOOKUP(D15,MUNI_LIST!G:H,2,)</f>
        <v xml:space="preserve">TOWN   </v>
      </c>
      <c r="F15" s="13" t="str">
        <f>VLOOKUP(D15,MUNI_LIST!I:J,2,)</f>
        <v>BANGOR</v>
      </c>
      <c r="G15" s="5" t="s">
        <v>33</v>
      </c>
      <c r="H15" s="5" t="s">
        <v>216</v>
      </c>
      <c r="I15" s="5" t="s">
        <v>2</v>
      </c>
      <c r="J15" t="s">
        <v>3</v>
      </c>
    </row>
    <row r="16" spans="1:10" x14ac:dyDescent="0.25">
      <c r="A16" s="6" t="s">
        <v>1922</v>
      </c>
      <c r="B16" s="13" t="str">
        <f>VLOOKUP(A16,MUNI_LIST!B:C,2,)</f>
        <v xml:space="preserve">LINCOLN                       </v>
      </c>
      <c r="C16" s="7" t="s">
        <v>464</v>
      </c>
      <c r="D16" s="7" t="str">
        <f t="shared" si="0"/>
        <v>35002</v>
      </c>
      <c r="E16" s="13" t="str">
        <f>VLOOKUP(D16,MUNI_LIST!G:H,2,)</f>
        <v xml:space="preserve">TOWN   </v>
      </c>
      <c r="F16" s="13" t="str">
        <f>VLOOKUP(D16,MUNI_LIST!I:J,2,)</f>
        <v>BIRCH</v>
      </c>
      <c r="G16" s="5" t="s">
        <v>27</v>
      </c>
      <c r="H16" s="5" t="s">
        <v>2</v>
      </c>
      <c r="I16" s="5" t="s">
        <v>2</v>
      </c>
      <c r="J16" t="s">
        <v>10</v>
      </c>
    </row>
    <row r="17" spans="1:10" x14ac:dyDescent="0.25">
      <c r="A17" s="6" t="s">
        <v>1923</v>
      </c>
      <c r="B17" s="13" t="str">
        <f>VLOOKUP(A17,MUNI_LIST!B:C,2,)</f>
        <v xml:space="preserve">MANITOWOC                     </v>
      </c>
      <c r="C17" s="7" t="s">
        <v>464</v>
      </c>
      <c r="D17" s="7" t="str">
        <f t="shared" si="0"/>
        <v>36002</v>
      </c>
      <c r="E17" s="13" t="str">
        <f>VLOOKUP(D17,MUNI_LIST!G:H,2,)</f>
        <v xml:space="preserve">TOWN   </v>
      </c>
      <c r="F17" s="13" t="str">
        <f>VLOOKUP(D17,MUNI_LIST!I:J,2,)</f>
        <v>CATO</v>
      </c>
      <c r="G17" s="5" t="s">
        <v>33</v>
      </c>
      <c r="H17" s="5" t="s">
        <v>224</v>
      </c>
      <c r="I17" s="5" t="s">
        <v>2</v>
      </c>
      <c r="J17" t="s">
        <v>3</v>
      </c>
    </row>
    <row r="18" spans="1:10" x14ac:dyDescent="0.25">
      <c r="A18" s="6" t="s">
        <v>1924</v>
      </c>
      <c r="B18" s="13" t="str">
        <f>VLOOKUP(A18,MUNI_LIST!B:C,2,)</f>
        <v xml:space="preserve">MARINETTE                     </v>
      </c>
      <c r="C18" s="7" t="s">
        <v>464</v>
      </c>
      <c r="D18" s="7" t="str">
        <f t="shared" si="0"/>
        <v>38002</v>
      </c>
      <c r="E18" s="13" t="str">
        <f>VLOOKUP(D18,MUNI_LIST!G:H,2,)</f>
        <v xml:space="preserve">TOWN   </v>
      </c>
      <c r="F18" s="13" t="str">
        <f>VLOOKUP(D18,MUNI_LIST!I:J,2,)</f>
        <v>AMBERG</v>
      </c>
      <c r="G18" s="5" t="s">
        <v>99</v>
      </c>
      <c r="H18" s="5" t="s">
        <v>2</v>
      </c>
      <c r="I18" s="5" t="s">
        <v>2</v>
      </c>
      <c r="J18" t="s">
        <v>3</v>
      </c>
    </row>
    <row r="19" spans="1:10" x14ac:dyDescent="0.25">
      <c r="A19" s="6" t="s">
        <v>1925</v>
      </c>
      <c r="B19" s="13" t="str">
        <f>VLOOKUP(A19,MUNI_LIST!B:C,2,)</f>
        <v xml:space="preserve">MONROE                        </v>
      </c>
      <c r="C19" s="7" t="s">
        <v>464</v>
      </c>
      <c r="D19" s="7" t="str">
        <f t="shared" si="0"/>
        <v>41002</v>
      </c>
      <c r="E19" s="13" t="str">
        <f>VLOOKUP(D19,MUNI_LIST!G:H,2,)</f>
        <v xml:space="preserve">TOWN   </v>
      </c>
      <c r="F19" s="13" t="str">
        <f>VLOOKUP(D19,MUNI_LIST!I:J,2,)</f>
        <v>ADRIAN</v>
      </c>
      <c r="G19" s="5" t="s">
        <v>26</v>
      </c>
      <c r="H19" s="5" t="s">
        <v>280</v>
      </c>
      <c r="I19" s="5" t="s">
        <v>2</v>
      </c>
      <c r="J19" t="s">
        <v>10</v>
      </c>
    </row>
    <row r="20" spans="1:10" x14ac:dyDescent="0.25">
      <c r="A20" s="6" t="s">
        <v>1926</v>
      </c>
      <c r="B20" s="13" t="str">
        <f>VLOOKUP(A20,MUNI_LIST!B:C,2,)</f>
        <v xml:space="preserve">OCONTO                        </v>
      </c>
      <c r="C20" s="7" t="s">
        <v>464</v>
      </c>
      <c r="D20" s="7" t="str">
        <f t="shared" si="0"/>
        <v>42002</v>
      </c>
      <c r="E20" s="13" t="str">
        <f>VLOOKUP(D20,MUNI_LIST!G:H,2,)</f>
        <v xml:space="preserve">TOWN   </v>
      </c>
      <c r="F20" s="13" t="str">
        <f>VLOOKUP(D20,MUNI_LIST!I:J,2,)</f>
        <v>ABRAMS</v>
      </c>
      <c r="G20" s="5" t="s">
        <v>26</v>
      </c>
      <c r="H20" s="5" t="s">
        <v>286</v>
      </c>
      <c r="I20" s="5" t="s">
        <v>287</v>
      </c>
      <c r="J20" t="s">
        <v>10</v>
      </c>
    </row>
    <row r="21" spans="1:10" x14ac:dyDescent="0.25">
      <c r="A21" s="6" t="s">
        <v>1926</v>
      </c>
      <c r="B21" s="13" t="str">
        <f>VLOOKUP(A21,MUNI_LIST!B:C,2,)</f>
        <v xml:space="preserve">OCONTO                        </v>
      </c>
      <c r="C21" s="7" t="s">
        <v>464</v>
      </c>
      <c r="D21" s="7" t="str">
        <f t="shared" si="0"/>
        <v>42002</v>
      </c>
      <c r="E21" s="13" t="str">
        <f>VLOOKUP(D21,MUNI_LIST!G:H,2,)</f>
        <v xml:space="preserve">TOWN   </v>
      </c>
      <c r="F21" s="13" t="str">
        <f>VLOOKUP(D21,MUNI_LIST!I:J,2,)</f>
        <v>ABRAMS</v>
      </c>
      <c r="G21" s="5" t="s">
        <v>27</v>
      </c>
      <c r="H21" s="5" t="s">
        <v>2</v>
      </c>
      <c r="I21" s="5" t="s">
        <v>2</v>
      </c>
      <c r="J21" t="s">
        <v>10</v>
      </c>
    </row>
    <row r="22" spans="1:10" x14ac:dyDescent="0.25">
      <c r="A22" s="6" t="s">
        <v>1927</v>
      </c>
      <c r="B22" s="13" t="str">
        <f>VLOOKUP(A22,MUNI_LIST!B:C,2,)</f>
        <v xml:space="preserve">ONEIDA                        </v>
      </c>
      <c r="C22" s="7" t="s">
        <v>464</v>
      </c>
      <c r="D22" s="7" t="str">
        <f t="shared" si="0"/>
        <v>43002</v>
      </c>
      <c r="E22" s="13" t="str">
        <f>VLOOKUP(D22,MUNI_LIST!G:H,2,)</f>
        <v xml:space="preserve">TOWN   </v>
      </c>
      <c r="F22" s="13" t="str">
        <f>VLOOKUP(D22,MUNI_LIST!I:J,2,)</f>
        <v>CASSIAN</v>
      </c>
      <c r="G22" s="5" t="s">
        <v>23</v>
      </c>
      <c r="H22" s="5" t="s">
        <v>2</v>
      </c>
      <c r="I22" s="5" t="s">
        <v>2</v>
      </c>
      <c r="J22" t="s">
        <v>24</v>
      </c>
    </row>
    <row r="23" spans="1:10" x14ac:dyDescent="0.25">
      <c r="A23" s="6" t="s">
        <v>1928</v>
      </c>
      <c r="B23" s="13" t="str">
        <f>VLOOKUP(A23,MUNI_LIST!B:C,2,)</f>
        <v xml:space="preserve">ROCK                          </v>
      </c>
      <c r="C23" s="7" t="s">
        <v>464</v>
      </c>
      <c r="D23" s="7" t="str">
        <f t="shared" si="0"/>
        <v>53002</v>
      </c>
      <c r="E23" s="13" t="str">
        <f>VLOOKUP(D23,MUNI_LIST!G:H,2,)</f>
        <v xml:space="preserve">TOWN   </v>
      </c>
      <c r="F23" s="13" t="str">
        <f>VLOOKUP(D23,MUNI_LIST!I:J,2,)</f>
        <v>AVON</v>
      </c>
      <c r="G23" s="5" t="s">
        <v>62</v>
      </c>
      <c r="H23" s="5" t="s">
        <v>2</v>
      </c>
      <c r="I23" s="5" t="s">
        <v>2</v>
      </c>
      <c r="J23" t="s">
        <v>10</v>
      </c>
    </row>
    <row r="24" spans="1:10" x14ac:dyDescent="0.25">
      <c r="A24" s="6" t="s">
        <v>1929</v>
      </c>
      <c r="B24" s="13" t="str">
        <f>VLOOKUP(A24,MUNI_LIST!B:C,2,)</f>
        <v xml:space="preserve">VILAS                         </v>
      </c>
      <c r="C24" s="7" t="s">
        <v>464</v>
      </c>
      <c r="D24" s="7" t="str">
        <f t="shared" si="0"/>
        <v>63002</v>
      </c>
      <c r="E24" s="13" t="str">
        <f>VLOOKUP(D24,MUNI_LIST!G:H,2,)</f>
        <v xml:space="preserve">TOWN   </v>
      </c>
      <c r="F24" s="13" t="str">
        <f>VLOOKUP(D24,MUNI_LIST!I:J,2,)</f>
        <v>ARBOR VITAE</v>
      </c>
      <c r="G24" s="5" t="s">
        <v>6</v>
      </c>
      <c r="H24" s="5" t="s">
        <v>2</v>
      </c>
      <c r="I24" s="5" t="s">
        <v>2</v>
      </c>
      <c r="J24" t="s">
        <v>3</v>
      </c>
    </row>
    <row r="25" spans="1:10" x14ac:dyDescent="0.25">
      <c r="A25" s="6" t="s">
        <v>1930</v>
      </c>
      <c r="B25" s="13" t="str">
        <f>VLOOKUP(A25,MUNI_LIST!B:C,2,)</f>
        <v xml:space="preserve">WALWORTH                      </v>
      </c>
      <c r="C25" s="7" t="s">
        <v>464</v>
      </c>
      <c r="D25" s="7" t="str">
        <f t="shared" si="0"/>
        <v>64002</v>
      </c>
      <c r="E25" s="13" t="str">
        <f>VLOOKUP(D25,MUNI_LIST!G:H,2,)</f>
        <v xml:space="preserve">TOWN   </v>
      </c>
      <c r="F25" s="13" t="str">
        <f>VLOOKUP(D25,MUNI_LIST!I:J,2,)</f>
        <v>BLOOMFIELD</v>
      </c>
      <c r="G25" s="5" t="s">
        <v>33</v>
      </c>
      <c r="H25" s="5" t="s">
        <v>395</v>
      </c>
      <c r="I25" s="5" t="s">
        <v>2</v>
      </c>
      <c r="J25" t="s">
        <v>3</v>
      </c>
    </row>
    <row r="26" spans="1:10" x14ac:dyDescent="0.25">
      <c r="A26" s="6" t="s">
        <v>1931</v>
      </c>
      <c r="B26" s="13" t="str">
        <f>VLOOKUP(A26,MUNI_LIST!B:C,2,)</f>
        <v xml:space="preserve">WASHBURN                      </v>
      </c>
      <c r="C26" s="7" t="s">
        <v>464</v>
      </c>
      <c r="D26" s="7" t="str">
        <f t="shared" si="0"/>
        <v>65002</v>
      </c>
      <c r="E26" s="13" t="str">
        <f>VLOOKUP(D26,MUNI_LIST!G:H,2,)</f>
        <v xml:space="preserve">TOWN   </v>
      </c>
      <c r="F26" s="13" t="str">
        <f>VLOOKUP(D26,MUNI_LIST!I:J,2,)</f>
        <v>BARRONETT</v>
      </c>
      <c r="G26" s="5" t="s">
        <v>7</v>
      </c>
      <c r="H26" s="5" t="s">
        <v>2</v>
      </c>
      <c r="I26" s="5" t="s">
        <v>2</v>
      </c>
      <c r="J26" t="s">
        <v>10</v>
      </c>
    </row>
    <row r="27" spans="1:10" x14ac:dyDescent="0.25">
      <c r="A27" s="6" t="s">
        <v>1931</v>
      </c>
      <c r="B27" s="13" t="str">
        <f>VLOOKUP(A27,MUNI_LIST!B:C,2,)</f>
        <v xml:space="preserve">WASHBURN                      </v>
      </c>
      <c r="C27" s="7" t="s">
        <v>464</v>
      </c>
      <c r="D27" s="7" t="str">
        <f t="shared" si="0"/>
        <v>65002</v>
      </c>
      <c r="E27" s="13" t="str">
        <f>VLOOKUP(D27,MUNI_LIST!G:H,2,)</f>
        <v xml:space="preserve">TOWN   </v>
      </c>
      <c r="F27" s="13" t="str">
        <f>VLOOKUP(D27,MUNI_LIST!I:J,2,)</f>
        <v>BARRONETT</v>
      </c>
      <c r="G27" s="5" t="s">
        <v>6</v>
      </c>
      <c r="H27" s="5" t="s">
        <v>2</v>
      </c>
      <c r="I27" s="5" t="s">
        <v>2</v>
      </c>
      <c r="J27" t="s">
        <v>3</v>
      </c>
    </row>
    <row r="28" spans="1:10" x14ac:dyDescent="0.25">
      <c r="A28" s="6" t="s">
        <v>1932</v>
      </c>
      <c r="B28" s="13" t="str">
        <f>VLOOKUP(A28,MUNI_LIST!B:C,2,)</f>
        <v xml:space="preserve">WASHINGTON                    </v>
      </c>
      <c r="C28" s="7" t="s">
        <v>464</v>
      </c>
      <c r="D28" s="7" t="str">
        <f t="shared" si="0"/>
        <v>66002</v>
      </c>
      <c r="E28" s="13" t="str">
        <f>VLOOKUP(D28,MUNI_LIST!G:H,2,)</f>
        <v xml:space="preserve">TOWN   </v>
      </c>
      <c r="F28" s="13" t="str">
        <f>VLOOKUP(D28,MUNI_LIST!I:J,2,)</f>
        <v>ADDISON</v>
      </c>
      <c r="G28" s="5" t="s">
        <v>26</v>
      </c>
      <c r="H28" s="5" t="s">
        <v>2</v>
      </c>
      <c r="I28" s="5" t="s">
        <v>2</v>
      </c>
      <c r="J28" t="s">
        <v>10</v>
      </c>
    </row>
    <row r="29" spans="1:10" x14ac:dyDescent="0.25">
      <c r="A29" s="6" t="s">
        <v>1933</v>
      </c>
      <c r="B29" s="13" t="str">
        <f>VLOOKUP(A29,MUNI_LIST!B:C,2,)</f>
        <v xml:space="preserve">WAUSHARA                      </v>
      </c>
      <c r="C29" s="7" t="s">
        <v>464</v>
      </c>
      <c r="D29" s="7" t="str">
        <f t="shared" si="0"/>
        <v>69002</v>
      </c>
      <c r="E29" s="13" t="str">
        <f>VLOOKUP(D29,MUNI_LIST!G:H,2,)</f>
        <v xml:space="preserve">TOWN   </v>
      </c>
      <c r="F29" s="13" t="str">
        <f>VLOOKUP(D29,MUNI_LIST!I:J,2,)</f>
        <v>AURORA</v>
      </c>
      <c r="G29" s="5" t="s">
        <v>33</v>
      </c>
      <c r="H29" s="5" t="s">
        <v>2</v>
      </c>
      <c r="I29" s="5" t="s">
        <v>2</v>
      </c>
      <c r="J29" t="s">
        <v>3</v>
      </c>
    </row>
    <row r="30" spans="1:10" x14ac:dyDescent="0.25">
      <c r="A30" s="6" t="s">
        <v>455</v>
      </c>
      <c r="B30" s="13" t="str">
        <f>VLOOKUP(A30,MUNI_LIST!B:C,2,)</f>
        <v xml:space="preserve">ADAMS                         </v>
      </c>
      <c r="C30" s="6" t="s">
        <v>465</v>
      </c>
      <c r="D30" s="7" t="str">
        <f t="shared" si="0"/>
        <v>01004</v>
      </c>
      <c r="E30" s="13" t="str">
        <f>VLOOKUP(D30,MUNI_LIST!G:H,2,)</f>
        <v xml:space="preserve">TOWN   </v>
      </c>
      <c r="F30" s="13" t="str">
        <f>VLOOKUP(D30,MUNI_LIST!I:J,2,)</f>
        <v>BIG FLATS</v>
      </c>
      <c r="G30" s="5" t="s">
        <v>1</v>
      </c>
      <c r="H30" s="5" t="s">
        <v>2</v>
      </c>
      <c r="I30" s="5" t="s">
        <v>2</v>
      </c>
      <c r="J30" t="s">
        <v>3</v>
      </c>
    </row>
    <row r="31" spans="1:10" x14ac:dyDescent="0.25">
      <c r="A31" s="6" t="s">
        <v>458</v>
      </c>
      <c r="B31" s="13" t="str">
        <f>VLOOKUP(A31,MUNI_LIST!B:C,2,)</f>
        <v xml:space="preserve">BAYFIELD                      </v>
      </c>
      <c r="C31" s="6" t="s">
        <v>465</v>
      </c>
      <c r="D31" s="7" t="str">
        <f t="shared" si="0"/>
        <v>04004</v>
      </c>
      <c r="E31" s="13" t="str">
        <f>VLOOKUP(D31,MUNI_LIST!G:H,2,)</f>
        <v xml:space="preserve">TOWN   </v>
      </c>
      <c r="F31" s="13" t="str">
        <f>VLOOKUP(D31,MUNI_LIST!I:J,2,)</f>
        <v>BARNES</v>
      </c>
      <c r="G31" s="5" t="s">
        <v>26</v>
      </c>
      <c r="H31" s="5" t="s">
        <v>2</v>
      </c>
      <c r="I31" s="5" t="s">
        <v>2</v>
      </c>
      <c r="J31" t="s">
        <v>10</v>
      </c>
    </row>
    <row r="32" spans="1:10" x14ac:dyDescent="0.25">
      <c r="A32" s="6" t="s">
        <v>458</v>
      </c>
      <c r="B32" s="13" t="str">
        <f>VLOOKUP(A32,MUNI_LIST!B:C,2,)</f>
        <v xml:space="preserve">BAYFIELD                      </v>
      </c>
      <c r="C32" s="6" t="s">
        <v>465</v>
      </c>
      <c r="D32" s="7" t="str">
        <f t="shared" si="0"/>
        <v>04004</v>
      </c>
      <c r="E32" s="13" t="str">
        <f>VLOOKUP(D32,MUNI_LIST!G:H,2,)</f>
        <v xml:space="preserve">TOWN   </v>
      </c>
      <c r="F32" s="13" t="str">
        <f>VLOOKUP(D32,MUNI_LIST!I:J,2,)</f>
        <v>BARNES</v>
      </c>
      <c r="G32" s="5" t="s">
        <v>6</v>
      </c>
      <c r="H32" s="5" t="s">
        <v>2</v>
      </c>
      <c r="I32" s="5" t="s">
        <v>2</v>
      </c>
      <c r="J32" t="s">
        <v>3</v>
      </c>
    </row>
    <row r="33" spans="1:10" x14ac:dyDescent="0.25">
      <c r="A33" s="6" t="s">
        <v>462</v>
      </c>
      <c r="B33" s="13" t="str">
        <f>VLOOKUP(A33,MUNI_LIST!B:C,2,)</f>
        <v xml:space="preserve">CALUMET                       </v>
      </c>
      <c r="C33" s="6" t="s">
        <v>465</v>
      </c>
      <c r="D33" s="7" t="str">
        <f t="shared" si="0"/>
        <v>08004</v>
      </c>
      <c r="E33" s="13" t="str">
        <f>VLOOKUP(D33,MUNI_LIST!G:H,2,)</f>
        <v xml:space="preserve">TOWN   </v>
      </c>
      <c r="F33" s="13" t="str">
        <f>VLOOKUP(D33,MUNI_LIST!I:J,2,)</f>
        <v>BROTHERTOWN</v>
      </c>
      <c r="G33" s="5" t="s">
        <v>33</v>
      </c>
      <c r="H33" s="5" t="s">
        <v>66</v>
      </c>
      <c r="I33" s="5" t="s">
        <v>67</v>
      </c>
      <c r="J33" t="s">
        <v>3</v>
      </c>
    </row>
    <row r="34" spans="1:10" x14ac:dyDescent="0.25">
      <c r="A34" s="6" t="s">
        <v>1934</v>
      </c>
      <c r="B34" s="13" t="str">
        <f>VLOOKUP(A34,MUNI_LIST!B:C,2,)</f>
        <v xml:space="preserve">CRAWFORD                      </v>
      </c>
      <c r="C34" s="6" t="s">
        <v>465</v>
      </c>
      <c r="D34" s="7" t="str">
        <f t="shared" si="0"/>
        <v>12004</v>
      </c>
      <c r="E34" s="13" t="str">
        <f>VLOOKUP(D34,MUNI_LIST!G:H,2,)</f>
        <v xml:space="preserve">TOWN   </v>
      </c>
      <c r="F34" s="13" t="str">
        <f>VLOOKUP(D34,MUNI_LIST!I:J,2,)</f>
        <v>CLAYTON</v>
      </c>
      <c r="G34" s="5" t="s">
        <v>107</v>
      </c>
      <c r="H34" s="5" t="s">
        <v>2</v>
      </c>
      <c r="I34" s="5" t="s">
        <v>2</v>
      </c>
      <c r="J34" t="s">
        <v>108</v>
      </c>
    </row>
    <row r="35" spans="1:10" x14ac:dyDescent="0.25">
      <c r="A35" s="6" t="s">
        <v>1914</v>
      </c>
      <c r="B35" s="13" t="str">
        <f>VLOOKUP(A35,MUNI_LIST!B:C,2,)</f>
        <v xml:space="preserve">DOUGLAS                       </v>
      </c>
      <c r="C35" s="6" t="s">
        <v>465</v>
      </c>
      <c r="D35" s="7" t="str">
        <f t="shared" si="0"/>
        <v>16004</v>
      </c>
      <c r="E35" s="13" t="str">
        <f>VLOOKUP(D35,MUNI_LIST!G:H,2,)</f>
        <v xml:space="preserve">TOWN   </v>
      </c>
      <c r="F35" s="13" t="str">
        <f>VLOOKUP(D35,MUNI_LIST!I:J,2,)</f>
        <v>BENNETT</v>
      </c>
      <c r="G35" s="5" t="s">
        <v>7</v>
      </c>
      <c r="H35" s="5" t="s">
        <v>139</v>
      </c>
      <c r="I35" s="5" t="s">
        <v>140</v>
      </c>
      <c r="J35" t="s">
        <v>10</v>
      </c>
    </row>
    <row r="36" spans="1:10" x14ac:dyDescent="0.25">
      <c r="A36" s="6" t="s">
        <v>1935</v>
      </c>
      <c r="B36" s="13" t="str">
        <f>VLOOKUP(A36,MUNI_LIST!B:C,2,)</f>
        <v xml:space="preserve">DUNN                          </v>
      </c>
      <c r="C36" s="6" t="s">
        <v>465</v>
      </c>
      <c r="D36" s="7" t="str">
        <f t="shared" si="0"/>
        <v>17004</v>
      </c>
      <c r="E36" s="13" t="str">
        <f>VLOOKUP(D36,MUNI_LIST!G:H,2,)</f>
        <v xml:space="preserve">TOWN   </v>
      </c>
      <c r="F36" s="13" t="str">
        <f>VLOOKUP(D36,MUNI_LIST!I:J,2,)</f>
        <v>DUNN</v>
      </c>
      <c r="G36" s="5" t="s">
        <v>1</v>
      </c>
      <c r="H36" s="5" t="s">
        <v>2</v>
      </c>
      <c r="I36" s="5" t="s">
        <v>2</v>
      </c>
      <c r="J36" t="s">
        <v>3</v>
      </c>
    </row>
    <row r="37" spans="1:10" x14ac:dyDescent="0.25">
      <c r="A37" s="6" t="s">
        <v>1936</v>
      </c>
      <c r="B37" s="13" t="str">
        <f>VLOOKUP(A37,MUNI_LIST!B:C,2,)</f>
        <v xml:space="preserve">FLORENCE                      </v>
      </c>
      <c r="C37" s="6" t="s">
        <v>465</v>
      </c>
      <c r="D37" s="7" t="str">
        <f t="shared" si="0"/>
        <v>19004</v>
      </c>
      <c r="E37" s="13" t="str">
        <f>VLOOKUP(D37,MUNI_LIST!G:H,2,)</f>
        <v xml:space="preserve">TOWN   </v>
      </c>
      <c r="F37" s="13" t="str">
        <f>VLOOKUP(D37,MUNI_LIST!I:J,2,)</f>
        <v>COMMONWEALTH</v>
      </c>
      <c r="G37" s="5" t="s">
        <v>15</v>
      </c>
      <c r="H37" s="5" t="s">
        <v>159</v>
      </c>
      <c r="I37" s="5" t="s">
        <v>2</v>
      </c>
      <c r="J37" t="s">
        <v>10</v>
      </c>
    </row>
    <row r="38" spans="1:10" x14ac:dyDescent="0.25">
      <c r="A38" s="6" t="s">
        <v>1916</v>
      </c>
      <c r="B38" s="13" t="str">
        <f>VLOOKUP(A38,MUNI_LIST!B:C,2,)</f>
        <v xml:space="preserve">GRANT                         </v>
      </c>
      <c r="C38" s="6" t="s">
        <v>465</v>
      </c>
      <c r="D38" s="7" t="str">
        <f t="shared" si="0"/>
        <v>22004</v>
      </c>
      <c r="E38" s="13" t="str">
        <f>VLOOKUP(D38,MUNI_LIST!G:H,2,)</f>
        <v xml:space="preserve">TOWN   </v>
      </c>
      <c r="F38" s="13" t="str">
        <f>VLOOKUP(D38,MUNI_LIST!I:J,2,)</f>
        <v>BLOOMINGTON</v>
      </c>
      <c r="G38" s="5" t="s">
        <v>107</v>
      </c>
      <c r="H38" s="5" t="s">
        <v>2</v>
      </c>
      <c r="I38" s="5" t="s">
        <v>2</v>
      </c>
      <c r="J38" t="s">
        <v>108</v>
      </c>
    </row>
    <row r="39" spans="1:10" x14ac:dyDescent="0.25">
      <c r="A39" s="6" t="s">
        <v>1916</v>
      </c>
      <c r="B39" s="13" t="str">
        <f>VLOOKUP(A39,MUNI_LIST!B:C,2,)</f>
        <v xml:space="preserve">GRANT                         </v>
      </c>
      <c r="C39" s="6" t="s">
        <v>465</v>
      </c>
      <c r="D39" s="7" t="str">
        <f t="shared" si="0"/>
        <v>22004</v>
      </c>
      <c r="E39" s="13" t="str">
        <f>VLOOKUP(D39,MUNI_LIST!G:H,2,)</f>
        <v xml:space="preserve">TOWN   </v>
      </c>
      <c r="F39" s="13" t="str">
        <f>VLOOKUP(D39,MUNI_LIST!I:J,2,)</f>
        <v>BLOOMINGTON</v>
      </c>
      <c r="G39" s="5" t="s">
        <v>1</v>
      </c>
      <c r="H39" s="5" t="s">
        <v>2</v>
      </c>
      <c r="I39" s="5" t="s">
        <v>2</v>
      </c>
      <c r="J39" t="s">
        <v>3</v>
      </c>
    </row>
    <row r="40" spans="1:10" x14ac:dyDescent="0.25">
      <c r="A40" s="6" t="s">
        <v>1922</v>
      </c>
      <c r="B40" s="13" t="str">
        <f>VLOOKUP(A40,MUNI_LIST!B:C,2,)</f>
        <v xml:space="preserve">LINCOLN                       </v>
      </c>
      <c r="C40" s="6" t="s">
        <v>465</v>
      </c>
      <c r="D40" s="7" t="str">
        <f t="shared" si="0"/>
        <v>35004</v>
      </c>
      <c r="E40" s="13" t="str">
        <f>VLOOKUP(D40,MUNI_LIST!G:H,2,)</f>
        <v xml:space="preserve">TOWN   </v>
      </c>
      <c r="F40" s="13" t="str">
        <f>VLOOKUP(D40,MUNI_LIST!I:J,2,)</f>
        <v>BRADLEY</v>
      </c>
      <c r="G40" s="5" t="s">
        <v>7</v>
      </c>
      <c r="H40" s="5" t="s">
        <v>218</v>
      </c>
      <c r="I40" s="5" t="s">
        <v>219</v>
      </c>
      <c r="J40" t="s">
        <v>10</v>
      </c>
    </row>
    <row r="41" spans="1:10" x14ac:dyDescent="0.25">
      <c r="A41" s="6" t="s">
        <v>1923</v>
      </c>
      <c r="B41" s="13" t="str">
        <f>VLOOKUP(A41,MUNI_LIST!B:C,2,)</f>
        <v xml:space="preserve">MANITOWOC                     </v>
      </c>
      <c r="C41" s="6" t="s">
        <v>465</v>
      </c>
      <c r="D41" s="7" t="str">
        <f t="shared" si="0"/>
        <v>36004</v>
      </c>
      <c r="E41" s="13" t="str">
        <f>VLOOKUP(D41,MUNI_LIST!G:H,2,)</f>
        <v xml:space="preserve">TOWN   </v>
      </c>
      <c r="F41" s="13" t="str">
        <f>VLOOKUP(D41,MUNI_LIST!I:J,2,)</f>
        <v>CENTERVILLE</v>
      </c>
      <c r="G41" s="5" t="s">
        <v>26</v>
      </c>
      <c r="H41" s="5" t="s">
        <v>225</v>
      </c>
      <c r="I41" s="5" t="s">
        <v>119</v>
      </c>
      <c r="J41" t="s">
        <v>10</v>
      </c>
    </row>
    <row r="42" spans="1:10" x14ac:dyDescent="0.25">
      <c r="A42" s="6" t="s">
        <v>1937</v>
      </c>
      <c r="B42" s="13" t="str">
        <f>VLOOKUP(A42,MUNI_LIST!B:C,2,)</f>
        <v xml:space="preserve">MARQUETTE                     </v>
      </c>
      <c r="C42" s="6" t="s">
        <v>465</v>
      </c>
      <c r="D42" s="7" t="str">
        <f t="shared" si="0"/>
        <v>39004</v>
      </c>
      <c r="E42" s="13" t="str">
        <f>VLOOKUP(D42,MUNI_LIST!G:H,2,)</f>
        <v xml:space="preserve">TOWN   </v>
      </c>
      <c r="F42" s="13" t="str">
        <f>VLOOKUP(D42,MUNI_LIST!I:J,2,)</f>
        <v>CRYSTAL LAKE</v>
      </c>
      <c r="G42" s="5" t="s">
        <v>107</v>
      </c>
      <c r="H42" s="5" t="s">
        <v>2</v>
      </c>
      <c r="I42" s="5" t="s">
        <v>2</v>
      </c>
      <c r="J42" t="s">
        <v>108</v>
      </c>
    </row>
    <row r="43" spans="1:10" x14ac:dyDescent="0.25">
      <c r="A43" s="6" t="s">
        <v>1925</v>
      </c>
      <c r="B43" s="13" t="str">
        <f>VLOOKUP(A43,MUNI_LIST!B:C,2,)</f>
        <v xml:space="preserve">MONROE                        </v>
      </c>
      <c r="C43" s="6" t="s">
        <v>465</v>
      </c>
      <c r="D43" s="7" t="str">
        <f t="shared" si="0"/>
        <v>41004</v>
      </c>
      <c r="E43" s="13" t="str">
        <f>VLOOKUP(D43,MUNI_LIST!G:H,2,)</f>
        <v xml:space="preserve">TOWN   </v>
      </c>
      <c r="F43" s="13" t="str">
        <f>VLOOKUP(D43,MUNI_LIST!I:J,2,)</f>
        <v>ANGELO</v>
      </c>
      <c r="G43" s="5" t="s">
        <v>23</v>
      </c>
      <c r="H43" s="5" t="s">
        <v>2</v>
      </c>
      <c r="I43" s="5" t="s">
        <v>2</v>
      </c>
      <c r="J43" t="s">
        <v>24</v>
      </c>
    </row>
    <row r="44" spans="1:10" x14ac:dyDescent="0.25">
      <c r="A44" s="6" t="s">
        <v>1928</v>
      </c>
      <c r="B44" s="13" t="str">
        <f>VLOOKUP(A44,MUNI_LIST!B:C,2,)</f>
        <v xml:space="preserve">ROCK                          </v>
      </c>
      <c r="C44" s="6" t="s">
        <v>465</v>
      </c>
      <c r="D44" s="7" t="str">
        <f t="shared" si="0"/>
        <v>53004</v>
      </c>
      <c r="E44" s="13" t="str">
        <f>VLOOKUP(D44,MUNI_LIST!G:H,2,)</f>
        <v xml:space="preserve">TOWN   </v>
      </c>
      <c r="F44" s="13" t="str">
        <f>VLOOKUP(D44,MUNI_LIST!I:J,2,)</f>
        <v>BELOIT</v>
      </c>
      <c r="G44" s="5" t="s">
        <v>26</v>
      </c>
      <c r="H44" s="5" t="s">
        <v>333</v>
      </c>
      <c r="I44" s="5" t="s">
        <v>334</v>
      </c>
      <c r="J44" t="s">
        <v>10</v>
      </c>
    </row>
    <row r="45" spans="1:10" x14ac:dyDescent="0.25">
      <c r="A45" s="6" t="s">
        <v>1938</v>
      </c>
      <c r="B45" s="13" t="str">
        <f>VLOOKUP(A45,MUNI_LIST!B:C,2,)</f>
        <v xml:space="preserve">ST CROIX                      </v>
      </c>
      <c r="C45" s="6" t="s">
        <v>465</v>
      </c>
      <c r="D45" s="7" t="str">
        <f t="shared" si="0"/>
        <v>55004</v>
      </c>
      <c r="E45" s="13" t="str">
        <f>VLOOKUP(D45,MUNI_LIST!G:H,2,)</f>
        <v xml:space="preserve">TOWN   </v>
      </c>
      <c r="F45" s="13" t="str">
        <f>VLOOKUP(D45,MUNI_LIST!I:J,2,)</f>
        <v>CADY</v>
      </c>
      <c r="G45" s="5" t="s">
        <v>342</v>
      </c>
      <c r="H45" s="5" t="s">
        <v>343</v>
      </c>
      <c r="I45" s="5" t="s">
        <v>2</v>
      </c>
      <c r="J45" t="s">
        <v>14</v>
      </c>
    </row>
    <row r="46" spans="1:10" x14ac:dyDescent="0.25">
      <c r="A46" s="6" t="s">
        <v>1939</v>
      </c>
      <c r="B46" s="13" t="str">
        <f>VLOOKUP(A46,MUNI_LIST!B:C,2,)</f>
        <v xml:space="preserve">SAWYER                        </v>
      </c>
      <c r="C46" s="6" t="s">
        <v>465</v>
      </c>
      <c r="D46" s="7" t="str">
        <f t="shared" si="0"/>
        <v>57004</v>
      </c>
      <c r="E46" s="13" t="str">
        <f>VLOOKUP(D46,MUNI_LIST!G:H,2,)</f>
        <v xml:space="preserve">TOWN   </v>
      </c>
      <c r="F46" s="13" t="str">
        <f>VLOOKUP(D46,MUNI_LIST!I:J,2,)</f>
        <v>COUDERAY</v>
      </c>
      <c r="G46" s="5" t="s">
        <v>58</v>
      </c>
      <c r="H46" s="5" t="s">
        <v>2</v>
      </c>
      <c r="I46" s="5" t="s">
        <v>2</v>
      </c>
      <c r="J46" t="s">
        <v>3</v>
      </c>
    </row>
    <row r="47" spans="1:10" x14ac:dyDescent="0.25">
      <c r="A47" s="6" t="s">
        <v>1940</v>
      </c>
      <c r="B47" s="13" t="str">
        <f>VLOOKUP(A47,MUNI_LIST!B:C,2,)</f>
        <v xml:space="preserve">SHAWANO                       </v>
      </c>
      <c r="C47" s="6" t="s">
        <v>465</v>
      </c>
      <c r="D47" s="7" t="str">
        <f t="shared" si="0"/>
        <v>58004</v>
      </c>
      <c r="E47" s="13" t="str">
        <f>VLOOKUP(D47,MUNI_LIST!G:H,2,)</f>
        <v xml:space="preserve">TOWN   </v>
      </c>
      <c r="F47" s="13" t="str">
        <f>VLOOKUP(D47,MUNI_LIST!I:J,2,)</f>
        <v>ANGELICA</v>
      </c>
      <c r="G47" s="5" t="s">
        <v>32</v>
      </c>
      <c r="H47" s="5" t="s">
        <v>2</v>
      </c>
      <c r="I47" s="5" t="s">
        <v>2</v>
      </c>
      <c r="J47" t="s">
        <v>3</v>
      </c>
    </row>
    <row r="48" spans="1:10" x14ac:dyDescent="0.25">
      <c r="A48" s="6" t="s">
        <v>1941</v>
      </c>
      <c r="B48" s="13" t="str">
        <f>VLOOKUP(A48,MUNI_LIST!B:C,2,)</f>
        <v xml:space="preserve">SHEBOYGAN                     </v>
      </c>
      <c r="C48" s="6" t="s">
        <v>465</v>
      </c>
      <c r="D48" s="7" t="str">
        <f t="shared" si="0"/>
        <v>59004</v>
      </c>
      <c r="E48" s="13" t="str">
        <f>VLOOKUP(D48,MUNI_LIST!G:H,2,)</f>
        <v xml:space="preserve">TOWN   </v>
      </c>
      <c r="F48" s="13" t="str">
        <f>VLOOKUP(D48,MUNI_LIST!I:J,2,)</f>
        <v>HERMAN</v>
      </c>
      <c r="G48" s="5" t="s">
        <v>26</v>
      </c>
      <c r="H48" s="5" t="s">
        <v>374</v>
      </c>
      <c r="I48" s="5" t="s">
        <v>2</v>
      </c>
      <c r="J48" t="s">
        <v>10</v>
      </c>
    </row>
    <row r="49" spans="1:10" x14ac:dyDescent="0.25">
      <c r="A49" s="6" t="s">
        <v>1942</v>
      </c>
      <c r="B49" s="13" t="str">
        <f>VLOOKUP(A49,MUNI_LIST!B:C,2,)</f>
        <v xml:space="preserve">VERNON                        </v>
      </c>
      <c r="C49" s="6" t="s">
        <v>465</v>
      </c>
      <c r="D49" s="7" t="str">
        <f t="shared" si="0"/>
        <v>62004</v>
      </c>
      <c r="E49" s="13" t="str">
        <f>VLOOKUP(D49,MUNI_LIST!G:H,2,)</f>
        <v xml:space="preserve">TOWN   </v>
      </c>
      <c r="F49" s="13" t="str">
        <f>VLOOKUP(D49,MUNI_LIST!I:J,2,)</f>
        <v>CHRISTIANA</v>
      </c>
      <c r="G49" s="5" t="s">
        <v>87</v>
      </c>
      <c r="H49" s="5" t="s">
        <v>390</v>
      </c>
      <c r="I49" s="5" t="s">
        <v>2</v>
      </c>
      <c r="J49" t="s">
        <v>10</v>
      </c>
    </row>
    <row r="50" spans="1:10" x14ac:dyDescent="0.25">
      <c r="A50" s="6" t="s">
        <v>1929</v>
      </c>
      <c r="B50" s="13" t="str">
        <f>VLOOKUP(A50,MUNI_LIST!B:C,2,)</f>
        <v xml:space="preserve">VILAS                         </v>
      </c>
      <c r="C50" s="6" t="s">
        <v>465</v>
      </c>
      <c r="D50" s="7" t="str">
        <f t="shared" si="0"/>
        <v>63004</v>
      </c>
      <c r="E50" s="13" t="str">
        <f>VLOOKUP(D50,MUNI_LIST!G:H,2,)</f>
        <v xml:space="preserve">TOWN   </v>
      </c>
      <c r="F50" s="13" t="str">
        <f>VLOOKUP(D50,MUNI_LIST!I:J,2,)</f>
        <v>BOULDER JUNCTION</v>
      </c>
      <c r="G50" s="5" t="s">
        <v>23</v>
      </c>
      <c r="H50" s="5" t="s">
        <v>2</v>
      </c>
      <c r="I50" s="5" t="s">
        <v>2</v>
      </c>
      <c r="J50" t="s">
        <v>24</v>
      </c>
    </row>
    <row r="51" spans="1:10" x14ac:dyDescent="0.25">
      <c r="A51" s="6" t="s">
        <v>1943</v>
      </c>
      <c r="B51" s="13" t="str">
        <f>VLOOKUP(A51,MUNI_LIST!B:C,2,)</f>
        <v xml:space="preserve">WAUKESHA                      </v>
      </c>
      <c r="C51" s="6" t="s">
        <v>465</v>
      </c>
      <c r="D51" s="7" t="str">
        <f t="shared" si="0"/>
        <v>67004</v>
      </c>
      <c r="E51" s="13" t="str">
        <f>VLOOKUP(D51,MUNI_LIST!G:H,2,)</f>
        <v xml:space="preserve">TOWN   </v>
      </c>
      <c r="F51" s="13" t="str">
        <f>VLOOKUP(D51,MUNI_LIST!I:J,2,)</f>
        <v>DELAFIELD</v>
      </c>
      <c r="G51" s="5" t="s">
        <v>33</v>
      </c>
      <c r="H51" s="5" t="s">
        <v>414</v>
      </c>
      <c r="I51" s="5" t="s">
        <v>2</v>
      </c>
      <c r="J51" t="s">
        <v>3</v>
      </c>
    </row>
    <row r="52" spans="1:10" x14ac:dyDescent="0.25">
      <c r="A52" s="6" t="s">
        <v>1944</v>
      </c>
      <c r="B52" s="13" t="str">
        <f>VLOOKUP(A52,MUNI_LIST!B:C,2,)</f>
        <v xml:space="preserve">WAUPACA                       </v>
      </c>
      <c r="C52" s="6" t="s">
        <v>465</v>
      </c>
      <c r="D52" s="7" t="str">
        <f t="shared" si="0"/>
        <v>68004</v>
      </c>
      <c r="E52" s="13" t="str">
        <f>VLOOKUP(D52,MUNI_LIST!G:H,2,)</f>
        <v xml:space="preserve">TOWN   </v>
      </c>
      <c r="F52" s="13" t="str">
        <f>VLOOKUP(D52,MUNI_LIST!I:J,2,)</f>
        <v>CALEDONIA</v>
      </c>
      <c r="G52" s="5" t="s">
        <v>33</v>
      </c>
      <c r="H52" s="5" t="s">
        <v>430</v>
      </c>
      <c r="I52" s="5" t="s">
        <v>431</v>
      </c>
      <c r="J52" t="s">
        <v>3</v>
      </c>
    </row>
    <row r="53" spans="1:10" x14ac:dyDescent="0.25">
      <c r="A53" s="6" t="s">
        <v>1933</v>
      </c>
      <c r="B53" s="13" t="str">
        <f>VLOOKUP(A53,MUNI_LIST!B:C,2,)</f>
        <v xml:space="preserve">WAUSHARA                      </v>
      </c>
      <c r="C53" s="6" t="s">
        <v>465</v>
      </c>
      <c r="D53" s="7" t="str">
        <f t="shared" si="0"/>
        <v>69004</v>
      </c>
      <c r="E53" s="13" t="str">
        <f>VLOOKUP(D53,MUNI_LIST!G:H,2,)</f>
        <v xml:space="preserve">TOWN   </v>
      </c>
      <c r="F53" s="13" t="str">
        <f>VLOOKUP(D53,MUNI_LIST!I:J,2,)</f>
        <v>BLOOMFIELD</v>
      </c>
      <c r="G53" s="5" t="s">
        <v>105</v>
      </c>
      <c r="H53" s="5" t="s">
        <v>2</v>
      </c>
      <c r="I53" s="5" t="s">
        <v>2</v>
      </c>
      <c r="J53" t="s">
        <v>3</v>
      </c>
    </row>
    <row r="54" spans="1:10" x14ac:dyDescent="0.25">
      <c r="A54" s="6" t="s">
        <v>1945</v>
      </c>
      <c r="B54" s="13" t="str">
        <f>VLOOKUP(A54,MUNI_LIST!B:C,2,)</f>
        <v xml:space="preserve">WINNEBAGO                     </v>
      </c>
      <c r="C54" s="6" t="s">
        <v>465</v>
      </c>
      <c r="D54" s="7" t="str">
        <f t="shared" si="0"/>
        <v>70004</v>
      </c>
      <c r="E54" s="13" t="str">
        <f>VLOOKUP(D54,MUNI_LIST!G:H,2,)</f>
        <v xml:space="preserve">TOWN   </v>
      </c>
      <c r="F54" s="13" t="str">
        <f>VLOOKUP(D54,MUNI_LIST!I:J,2,)</f>
        <v>BLACK WOLF</v>
      </c>
      <c r="G54" s="5" t="s">
        <v>33</v>
      </c>
      <c r="H54" s="5" t="s">
        <v>440</v>
      </c>
      <c r="I54" s="5" t="s">
        <v>441</v>
      </c>
      <c r="J54" t="s">
        <v>3</v>
      </c>
    </row>
    <row r="55" spans="1:10" x14ac:dyDescent="0.25">
      <c r="A55" s="6" t="s">
        <v>1946</v>
      </c>
      <c r="B55" s="13" t="str">
        <f>VLOOKUP(A55,MUNI_LIST!B:C,2,)</f>
        <v xml:space="preserve">WOOD                          </v>
      </c>
      <c r="C55" s="6" t="s">
        <v>465</v>
      </c>
      <c r="D55" s="7" t="str">
        <f t="shared" si="0"/>
        <v>71004</v>
      </c>
      <c r="E55" s="13" t="str">
        <f>VLOOKUP(D55,MUNI_LIST!G:H,2,)</f>
        <v xml:space="preserve">TOWN   </v>
      </c>
      <c r="F55" s="13" t="str">
        <f>VLOOKUP(D55,MUNI_LIST!I:J,2,)</f>
        <v>AUBURNDALE</v>
      </c>
      <c r="G55" s="5" t="s">
        <v>13</v>
      </c>
      <c r="H55" s="5" t="s">
        <v>2</v>
      </c>
      <c r="I55" s="5" t="s">
        <v>2</v>
      </c>
      <c r="J55" t="s">
        <v>14</v>
      </c>
    </row>
    <row r="56" spans="1:10" x14ac:dyDescent="0.25">
      <c r="A56" s="6" t="s">
        <v>455</v>
      </c>
      <c r="B56" s="13" t="str">
        <f>VLOOKUP(A56,MUNI_LIST!B:C,2,)</f>
        <v xml:space="preserve">ADAMS                         </v>
      </c>
      <c r="C56" s="6" t="s">
        <v>466</v>
      </c>
      <c r="D56" s="7" t="str">
        <f t="shared" si="0"/>
        <v>01006</v>
      </c>
      <c r="E56" s="13" t="str">
        <f>VLOOKUP(D56,MUNI_LIST!G:H,2,)</f>
        <v xml:space="preserve">TOWN   </v>
      </c>
      <c r="F56" s="13" t="str">
        <f>VLOOKUP(D56,MUNI_LIST!I:J,2,)</f>
        <v>COLBURN</v>
      </c>
      <c r="G56" s="5" t="s">
        <v>1</v>
      </c>
      <c r="H56" s="5" t="s">
        <v>2</v>
      </c>
      <c r="I56" s="5" t="s">
        <v>2</v>
      </c>
      <c r="J56" t="s">
        <v>3</v>
      </c>
    </row>
    <row r="57" spans="1:10" x14ac:dyDescent="0.25">
      <c r="A57" s="6" t="s">
        <v>457</v>
      </c>
      <c r="B57" s="13" t="str">
        <f>VLOOKUP(A57,MUNI_LIST!B:C,2,)</f>
        <v xml:space="preserve">BARRON                        </v>
      </c>
      <c r="C57" s="6" t="s">
        <v>466</v>
      </c>
      <c r="D57" s="7" t="str">
        <f t="shared" si="0"/>
        <v>03006</v>
      </c>
      <c r="E57" s="13" t="str">
        <f>VLOOKUP(D57,MUNI_LIST!G:H,2,)</f>
        <v xml:space="preserve">TOWN   </v>
      </c>
      <c r="F57" s="13" t="str">
        <f>VLOOKUP(D57,MUNI_LIST!I:J,2,)</f>
        <v>BARRON</v>
      </c>
      <c r="G57" s="5" t="s">
        <v>13</v>
      </c>
      <c r="H57" s="5" t="s">
        <v>2</v>
      </c>
      <c r="I57" s="5" t="s">
        <v>2</v>
      </c>
      <c r="J57" t="s">
        <v>14</v>
      </c>
    </row>
    <row r="58" spans="1:10" x14ac:dyDescent="0.25">
      <c r="A58" s="6" t="s">
        <v>460</v>
      </c>
      <c r="B58" s="13" t="str">
        <f>VLOOKUP(A58,MUNI_LIST!B:C,2,)</f>
        <v xml:space="preserve">BUFFALO                       </v>
      </c>
      <c r="C58" s="6" t="s">
        <v>466</v>
      </c>
      <c r="D58" s="7" t="str">
        <f t="shared" si="0"/>
        <v>06006</v>
      </c>
      <c r="E58" s="13" t="str">
        <f>VLOOKUP(D58,MUNI_LIST!G:H,2,)</f>
        <v xml:space="preserve">TOWN   </v>
      </c>
      <c r="F58" s="13" t="str">
        <f>VLOOKUP(D58,MUNI_LIST!I:J,2,)</f>
        <v>BUFFALO</v>
      </c>
      <c r="G58" s="5" t="s">
        <v>7</v>
      </c>
      <c r="H58" s="5" t="s">
        <v>61</v>
      </c>
      <c r="I58" s="5" t="s">
        <v>2</v>
      </c>
      <c r="J58" t="s">
        <v>10</v>
      </c>
    </row>
    <row r="59" spans="1:10" x14ac:dyDescent="0.25">
      <c r="A59" s="6" t="s">
        <v>462</v>
      </c>
      <c r="B59" s="13" t="str">
        <f>VLOOKUP(A59,MUNI_LIST!B:C,2,)</f>
        <v xml:space="preserve">CALUMET                       </v>
      </c>
      <c r="C59" s="6" t="s">
        <v>466</v>
      </c>
      <c r="D59" s="7" t="str">
        <f t="shared" si="0"/>
        <v>08006</v>
      </c>
      <c r="E59" s="13" t="str">
        <f>VLOOKUP(D59,MUNI_LIST!G:H,2,)</f>
        <v xml:space="preserve">TOWN   </v>
      </c>
      <c r="F59" s="13" t="str">
        <f>VLOOKUP(D59,MUNI_LIST!I:J,2,)</f>
        <v>CHARLESTOWN</v>
      </c>
      <c r="G59" s="5" t="s">
        <v>33</v>
      </c>
      <c r="H59" s="5" t="s">
        <v>68</v>
      </c>
      <c r="I59" s="5" t="s">
        <v>2</v>
      </c>
      <c r="J59" t="s">
        <v>3</v>
      </c>
    </row>
    <row r="60" spans="1:10" x14ac:dyDescent="0.25">
      <c r="A60" s="6" t="s">
        <v>463</v>
      </c>
      <c r="B60" s="13" t="str">
        <f>VLOOKUP(A60,MUNI_LIST!B:C,2,)</f>
        <v xml:space="preserve">CHIPPEWA                      </v>
      </c>
      <c r="C60" s="6" t="s">
        <v>466</v>
      </c>
      <c r="D60" s="7" t="str">
        <f t="shared" si="0"/>
        <v>09006</v>
      </c>
      <c r="E60" s="13" t="str">
        <f>VLOOKUP(D60,MUNI_LIST!G:H,2,)</f>
        <v xml:space="preserve">TOWN   </v>
      </c>
      <c r="F60" s="13" t="str">
        <f>VLOOKUP(D60,MUNI_LIST!I:J,2,)</f>
        <v>AUBURN</v>
      </c>
      <c r="G60" s="5" t="s">
        <v>7</v>
      </c>
      <c r="H60" s="5" t="s">
        <v>79</v>
      </c>
      <c r="I60" s="5" t="s">
        <v>80</v>
      </c>
      <c r="J60" t="s">
        <v>10</v>
      </c>
    </row>
    <row r="61" spans="1:10" x14ac:dyDescent="0.25">
      <c r="A61" s="6" t="s">
        <v>1934</v>
      </c>
      <c r="B61" s="13" t="str">
        <f>VLOOKUP(A61,MUNI_LIST!B:C,2,)</f>
        <v xml:space="preserve">CRAWFORD                      </v>
      </c>
      <c r="C61" s="6" t="s">
        <v>466</v>
      </c>
      <c r="D61" s="7" t="str">
        <f t="shared" si="0"/>
        <v>12006</v>
      </c>
      <c r="E61" s="13" t="str">
        <f>VLOOKUP(D61,MUNI_LIST!G:H,2,)</f>
        <v xml:space="preserve">TOWN   </v>
      </c>
      <c r="F61" s="13" t="str">
        <f>VLOOKUP(D61,MUNI_LIST!I:J,2,)</f>
        <v>EASTMAN</v>
      </c>
      <c r="G61" s="5" t="s">
        <v>1</v>
      </c>
      <c r="H61" s="5" t="s">
        <v>2</v>
      </c>
      <c r="I61" s="5" t="s">
        <v>2</v>
      </c>
      <c r="J61" t="s">
        <v>3</v>
      </c>
    </row>
    <row r="62" spans="1:10" x14ac:dyDescent="0.25">
      <c r="A62" s="6" t="s">
        <v>1914</v>
      </c>
      <c r="B62" s="13" t="str">
        <f>VLOOKUP(A62,MUNI_LIST!B:C,2,)</f>
        <v xml:space="preserve">DOUGLAS                       </v>
      </c>
      <c r="C62" s="6" t="s">
        <v>466</v>
      </c>
      <c r="D62" s="7" t="str">
        <f t="shared" si="0"/>
        <v>16006</v>
      </c>
      <c r="E62" s="13" t="str">
        <f>VLOOKUP(D62,MUNI_LIST!G:H,2,)</f>
        <v xml:space="preserve">TOWN   </v>
      </c>
      <c r="F62" s="13" t="str">
        <f>VLOOKUP(D62,MUNI_LIST!I:J,2,)</f>
        <v>BRULE</v>
      </c>
      <c r="G62" s="5" t="s">
        <v>26</v>
      </c>
      <c r="H62" s="5" t="s">
        <v>2</v>
      </c>
      <c r="I62" s="5" t="s">
        <v>2</v>
      </c>
      <c r="J62" t="s">
        <v>10</v>
      </c>
    </row>
    <row r="63" spans="1:10" x14ac:dyDescent="0.25">
      <c r="A63" s="6" t="s">
        <v>1947</v>
      </c>
      <c r="B63" s="13" t="str">
        <f>VLOOKUP(A63,MUNI_LIST!B:C,2,)</f>
        <v xml:space="preserve">FOREST                        </v>
      </c>
      <c r="C63" s="6" t="s">
        <v>466</v>
      </c>
      <c r="D63" s="7" t="str">
        <f t="shared" si="0"/>
        <v>21006</v>
      </c>
      <c r="E63" s="13" t="str">
        <f>VLOOKUP(D63,MUNI_LIST!G:H,2,)</f>
        <v xml:space="preserve">TOWN   </v>
      </c>
      <c r="F63" s="13" t="str">
        <f>VLOOKUP(D63,MUNI_LIST!I:J,2,)</f>
        <v>ARMSTRONG CREEK</v>
      </c>
      <c r="G63" s="5" t="s">
        <v>90</v>
      </c>
      <c r="H63" s="5" t="s">
        <v>178</v>
      </c>
      <c r="I63" s="5" t="s">
        <v>179</v>
      </c>
      <c r="J63" t="s">
        <v>93</v>
      </c>
    </row>
    <row r="64" spans="1:10" x14ac:dyDescent="0.25">
      <c r="A64" s="6" t="s">
        <v>1918</v>
      </c>
      <c r="B64" s="13" t="str">
        <f>VLOOKUP(A64,MUNI_LIST!B:C,2,)</f>
        <v xml:space="preserve">JACKSON                       </v>
      </c>
      <c r="C64" s="6" t="s">
        <v>466</v>
      </c>
      <c r="D64" s="7" t="str">
        <f t="shared" si="0"/>
        <v>27006</v>
      </c>
      <c r="E64" s="13" t="str">
        <f>VLOOKUP(D64,MUNI_LIST!G:H,2,)</f>
        <v xml:space="preserve">TOWN   </v>
      </c>
      <c r="F64" s="13" t="str">
        <f>VLOOKUP(D64,MUNI_LIST!I:J,2,)</f>
        <v>ALMA</v>
      </c>
      <c r="G64" s="5" t="s">
        <v>26</v>
      </c>
      <c r="H64" s="5" t="s">
        <v>190</v>
      </c>
      <c r="I64" s="5" t="s">
        <v>2</v>
      </c>
      <c r="J64" t="s">
        <v>10</v>
      </c>
    </row>
    <row r="65" spans="1:10" x14ac:dyDescent="0.25">
      <c r="A65" s="6" t="s">
        <v>1948</v>
      </c>
      <c r="B65" s="13" t="str">
        <f>VLOOKUP(A65,MUNI_LIST!B:C,2,)</f>
        <v xml:space="preserve">JEFFERSON                     </v>
      </c>
      <c r="C65" s="6" t="s">
        <v>466</v>
      </c>
      <c r="D65" s="7" t="str">
        <f t="shared" si="0"/>
        <v>28006</v>
      </c>
      <c r="E65" s="13" t="str">
        <f>VLOOKUP(D65,MUNI_LIST!G:H,2,)</f>
        <v xml:space="preserve">TOWN   </v>
      </c>
      <c r="F65" s="13" t="str">
        <f>VLOOKUP(D65,MUNI_LIST!I:J,2,)</f>
        <v>CONCORD</v>
      </c>
      <c r="G65" s="5" t="s">
        <v>33</v>
      </c>
      <c r="H65" s="5" t="s">
        <v>196</v>
      </c>
      <c r="I65" s="5" t="s">
        <v>2</v>
      </c>
      <c r="J65" t="s">
        <v>3</v>
      </c>
    </row>
    <row r="66" spans="1:10" x14ac:dyDescent="0.25">
      <c r="A66" s="6" t="s">
        <v>1948</v>
      </c>
      <c r="B66" s="13" t="str">
        <f>VLOOKUP(A66,MUNI_LIST!B:C,2,)</f>
        <v xml:space="preserve">JEFFERSON                     </v>
      </c>
      <c r="C66" s="6" t="s">
        <v>466</v>
      </c>
      <c r="D66" s="7" t="str">
        <f t="shared" si="0"/>
        <v>28006</v>
      </c>
      <c r="E66" s="13" t="str">
        <f>VLOOKUP(D66,MUNI_LIST!G:H,2,)</f>
        <v xml:space="preserve">TOWN   </v>
      </c>
      <c r="F66" s="13" t="str">
        <f>VLOOKUP(D66,MUNI_LIST!I:J,2,)</f>
        <v>CONCORD</v>
      </c>
      <c r="G66" s="5" t="s">
        <v>4</v>
      </c>
      <c r="H66" s="5" t="s">
        <v>2</v>
      </c>
      <c r="I66" s="5" t="s">
        <v>2</v>
      </c>
      <c r="J66" t="s">
        <v>3</v>
      </c>
    </row>
    <row r="67" spans="1:10" x14ac:dyDescent="0.25">
      <c r="A67" s="6" t="s">
        <v>1919</v>
      </c>
      <c r="B67" s="13" t="str">
        <f>VLOOKUP(A67,MUNI_LIST!B:C,2,)</f>
        <v xml:space="preserve">JUNEAU                        </v>
      </c>
      <c r="C67" s="6" t="s">
        <v>466</v>
      </c>
      <c r="D67" s="7" t="str">
        <f t="shared" ref="D67:D130" si="1">A67&amp;C67</f>
        <v>29006</v>
      </c>
      <c r="E67" s="13" t="str">
        <f>VLOOKUP(D67,MUNI_LIST!G:H,2,)</f>
        <v xml:space="preserve">TOWN   </v>
      </c>
      <c r="F67" s="13" t="str">
        <f>VLOOKUP(D67,MUNI_LIST!I:J,2,)</f>
        <v>CUTLER</v>
      </c>
      <c r="G67" s="5" t="s">
        <v>1</v>
      </c>
      <c r="H67" s="5" t="s">
        <v>2</v>
      </c>
      <c r="I67" s="5" t="s">
        <v>2</v>
      </c>
      <c r="J67" t="s">
        <v>3</v>
      </c>
    </row>
    <row r="68" spans="1:10" x14ac:dyDescent="0.25">
      <c r="A68" s="6" t="s">
        <v>1949</v>
      </c>
      <c r="B68" s="13" t="str">
        <f>VLOOKUP(A68,MUNI_LIST!B:C,2,)</f>
        <v xml:space="preserve">KEWAUNEE                      </v>
      </c>
      <c r="C68" s="6" t="s">
        <v>466</v>
      </c>
      <c r="D68" s="7" t="str">
        <f t="shared" si="1"/>
        <v>31006</v>
      </c>
      <c r="E68" s="13" t="str">
        <f>VLOOKUP(D68,MUNI_LIST!G:H,2,)</f>
        <v xml:space="preserve">TOWN   </v>
      </c>
      <c r="F68" s="13" t="str">
        <f>VLOOKUP(D68,MUNI_LIST!I:J,2,)</f>
        <v>CASCO</v>
      </c>
      <c r="G68" s="5" t="s">
        <v>33</v>
      </c>
      <c r="H68" s="5" t="s">
        <v>209</v>
      </c>
      <c r="I68" s="5" t="s">
        <v>70</v>
      </c>
      <c r="J68" t="s">
        <v>3</v>
      </c>
    </row>
    <row r="69" spans="1:10" x14ac:dyDescent="0.25">
      <c r="A69" s="6" t="s">
        <v>1923</v>
      </c>
      <c r="B69" s="13" t="str">
        <f>VLOOKUP(A69,MUNI_LIST!B:C,2,)</f>
        <v xml:space="preserve">MANITOWOC                     </v>
      </c>
      <c r="C69" s="6" t="s">
        <v>466</v>
      </c>
      <c r="D69" s="7" t="str">
        <f t="shared" si="1"/>
        <v>36006</v>
      </c>
      <c r="E69" s="13" t="str">
        <f>VLOOKUP(D69,MUNI_LIST!G:H,2,)</f>
        <v xml:space="preserve">TOWN   </v>
      </c>
      <c r="F69" s="13" t="str">
        <f>VLOOKUP(D69,MUNI_LIST!I:J,2,)</f>
        <v>COOPERSTOWN</v>
      </c>
      <c r="G69" s="5" t="s">
        <v>33</v>
      </c>
      <c r="H69" s="5" t="s">
        <v>226</v>
      </c>
      <c r="I69" s="5" t="s">
        <v>2</v>
      </c>
      <c r="J69" t="s">
        <v>3</v>
      </c>
    </row>
    <row r="70" spans="1:10" x14ac:dyDescent="0.25">
      <c r="A70" s="6" t="s">
        <v>1950</v>
      </c>
      <c r="B70" s="13" t="str">
        <f>VLOOKUP(A70,MUNI_LIST!B:C,2,)</f>
        <v xml:space="preserve">OUTAGAMIE                     </v>
      </c>
      <c r="C70" s="6" t="s">
        <v>466</v>
      </c>
      <c r="D70" s="7" t="str">
        <f t="shared" si="1"/>
        <v>44006</v>
      </c>
      <c r="E70" s="13" t="str">
        <f>VLOOKUP(D70,MUNI_LIST!G:H,2,)</f>
        <v xml:space="preserve">TOWN   </v>
      </c>
      <c r="F70" s="13" t="str">
        <f>VLOOKUP(D70,MUNI_LIST!I:J,2,)</f>
        <v>BUCHANAN</v>
      </c>
      <c r="G70" s="5" t="s">
        <v>33</v>
      </c>
      <c r="H70" s="5" t="s">
        <v>292</v>
      </c>
      <c r="I70" s="5" t="s">
        <v>293</v>
      </c>
      <c r="J70" t="s">
        <v>3</v>
      </c>
    </row>
    <row r="71" spans="1:10" x14ac:dyDescent="0.25">
      <c r="A71" s="6" t="s">
        <v>1951</v>
      </c>
      <c r="B71" s="13" t="str">
        <f>VLOOKUP(A71,MUNI_LIST!B:C,2,)</f>
        <v xml:space="preserve">OZAUKEE                       </v>
      </c>
      <c r="C71" s="6" t="s">
        <v>466</v>
      </c>
      <c r="D71" s="7" t="str">
        <f t="shared" si="1"/>
        <v>45006</v>
      </c>
      <c r="E71" s="13" t="str">
        <f>VLOOKUP(D71,MUNI_LIST!G:H,2,)</f>
        <v xml:space="preserve">TOWN   </v>
      </c>
      <c r="F71" s="13" t="str">
        <f>VLOOKUP(D71,MUNI_LIST!I:J,2,)</f>
        <v>FREDONIA</v>
      </c>
      <c r="G71" s="5" t="s">
        <v>7</v>
      </c>
      <c r="H71" s="5" t="s">
        <v>312</v>
      </c>
      <c r="I71" s="5" t="s">
        <v>2</v>
      </c>
      <c r="J71" t="s">
        <v>10</v>
      </c>
    </row>
    <row r="72" spans="1:10" x14ac:dyDescent="0.25">
      <c r="A72" s="6" t="s">
        <v>1952</v>
      </c>
      <c r="B72" s="13" t="str">
        <f>VLOOKUP(A72,MUNI_LIST!B:C,2,)</f>
        <v xml:space="preserve">POLK                          </v>
      </c>
      <c r="C72" s="6" t="s">
        <v>466</v>
      </c>
      <c r="D72" s="7" t="str">
        <f t="shared" si="1"/>
        <v>48006</v>
      </c>
      <c r="E72" s="13" t="str">
        <f>VLOOKUP(D72,MUNI_LIST!G:H,2,)</f>
        <v xml:space="preserve">TOWN   </v>
      </c>
      <c r="F72" s="13" t="str">
        <f>VLOOKUP(D72,MUNI_LIST!I:J,2,)</f>
        <v>BALSAM LAKE</v>
      </c>
      <c r="G72" s="5" t="s">
        <v>13</v>
      </c>
      <c r="H72" s="5" t="s">
        <v>2</v>
      </c>
      <c r="I72" s="5" t="s">
        <v>2</v>
      </c>
      <c r="J72" t="s">
        <v>14</v>
      </c>
    </row>
    <row r="73" spans="1:10" x14ac:dyDescent="0.25">
      <c r="A73" s="6" t="s">
        <v>1953</v>
      </c>
      <c r="B73" s="13" t="str">
        <f>VLOOKUP(A73,MUNI_LIST!B:C,2,)</f>
        <v xml:space="preserve">PORTAGE                       </v>
      </c>
      <c r="C73" s="6" t="s">
        <v>466</v>
      </c>
      <c r="D73" s="7" t="str">
        <f t="shared" si="1"/>
        <v>49006</v>
      </c>
      <c r="E73" s="13" t="str">
        <f>VLOOKUP(D73,MUNI_LIST!G:H,2,)</f>
        <v xml:space="preserve">TOWN   </v>
      </c>
      <c r="F73" s="13" t="str">
        <f>VLOOKUP(D73,MUNI_LIST!I:J,2,)</f>
        <v>AMHERST</v>
      </c>
      <c r="G73" s="5" t="s">
        <v>1</v>
      </c>
      <c r="H73" s="5" t="s">
        <v>2</v>
      </c>
      <c r="I73" s="5" t="s">
        <v>2</v>
      </c>
      <c r="J73" t="s">
        <v>3</v>
      </c>
    </row>
    <row r="74" spans="1:10" x14ac:dyDescent="0.25">
      <c r="A74" s="6" t="s">
        <v>1954</v>
      </c>
      <c r="B74" s="13" t="str">
        <f>VLOOKUP(A74,MUNI_LIST!B:C,2,)</f>
        <v xml:space="preserve">RACINE                        </v>
      </c>
      <c r="C74" s="6" t="s">
        <v>466</v>
      </c>
      <c r="D74" s="7" t="str">
        <f t="shared" si="1"/>
        <v>51006</v>
      </c>
      <c r="E74" s="13" t="str">
        <f>VLOOKUP(D74,MUNI_LIST!G:H,2,)</f>
        <v xml:space="preserve">TOWN   </v>
      </c>
      <c r="F74" s="13" t="str">
        <f>VLOOKUP(D74,MUNI_LIST!I:J,2,)</f>
        <v>DOVER</v>
      </c>
      <c r="G74" s="5" t="s">
        <v>26</v>
      </c>
      <c r="H74" s="5" t="s">
        <v>329</v>
      </c>
      <c r="I74" s="5" t="s">
        <v>2</v>
      </c>
      <c r="J74" t="s">
        <v>10</v>
      </c>
    </row>
    <row r="75" spans="1:10" x14ac:dyDescent="0.25">
      <c r="A75" s="6" t="s">
        <v>1939</v>
      </c>
      <c r="B75" s="13" t="str">
        <f>VLOOKUP(A75,MUNI_LIST!B:C,2,)</f>
        <v xml:space="preserve">SAWYER                        </v>
      </c>
      <c r="C75" s="6" t="s">
        <v>466</v>
      </c>
      <c r="D75" s="7" t="str">
        <f t="shared" si="1"/>
        <v>57006</v>
      </c>
      <c r="E75" s="13" t="str">
        <f>VLOOKUP(D75,MUNI_LIST!G:H,2,)</f>
        <v xml:space="preserve">TOWN   </v>
      </c>
      <c r="F75" s="13" t="str">
        <f>VLOOKUP(D75,MUNI_LIST!I:J,2,)</f>
        <v>DRAPER</v>
      </c>
      <c r="G75" s="5" t="s">
        <v>1</v>
      </c>
      <c r="H75" s="5" t="s">
        <v>2</v>
      </c>
      <c r="I75" s="5" t="s">
        <v>2</v>
      </c>
      <c r="J75" t="s">
        <v>3</v>
      </c>
    </row>
    <row r="76" spans="1:10" x14ac:dyDescent="0.25">
      <c r="A76" s="6" t="s">
        <v>1941</v>
      </c>
      <c r="B76" s="13" t="str">
        <f>VLOOKUP(A76,MUNI_LIST!B:C,2,)</f>
        <v xml:space="preserve">SHEBOYGAN                     </v>
      </c>
      <c r="C76" s="6" t="s">
        <v>466</v>
      </c>
      <c r="D76" s="7" t="str">
        <f t="shared" si="1"/>
        <v>59006</v>
      </c>
      <c r="E76" s="13" t="str">
        <f>VLOOKUP(D76,MUNI_LIST!G:H,2,)</f>
        <v xml:space="preserve">TOWN   </v>
      </c>
      <c r="F76" s="13" t="str">
        <f>VLOOKUP(D76,MUNI_LIST!I:J,2,)</f>
        <v>HOLLAND</v>
      </c>
      <c r="G76" s="5" t="s">
        <v>33</v>
      </c>
      <c r="H76" s="5" t="s">
        <v>375</v>
      </c>
      <c r="I76" s="5" t="s">
        <v>2</v>
      </c>
      <c r="J76" t="s">
        <v>3</v>
      </c>
    </row>
    <row r="77" spans="1:10" x14ac:dyDescent="0.25">
      <c r="A77" s="6" t="s">
        <v>1929</v>
      </c>
      <c r="B77" s="13" t="str">
        <f>VLOOKUP(A77,MUNI_LIST!B:C,2,)</f>
        <v xml:space="preserve">VILAS                         </v>
      </c>
      <c r="C77" s="6" t="s">
        <v>466</v>
      </c>
      <c r="D77" s="7" t="str">
        <f t="shared" si="1"/>
        <v>63006</v>
      </c>
      <c r="E77" s="13" t="str">
        <f>VLOOKUP(D77,MUNI_LIST!G:H,2,)</f>
        <v xml:space="preserve">TOWN   </v>
      </c>
      <c r="F77" s="13" t="str">
        <f>VLOOKUP(D77,MUNI_LIST!I:J,2,)</f>
        <v>CLOVERLAND</v>
      </c>
      <c r="G77" s="5" t="s">
        <v>7</v>
      </c>
      <c r="H77" s="5" t="s">
        <v>393</v>
      </c>
      <c r="I77" s="5" t="s">
        <v>394</v>
      </c>
      <c r="J77" t="s">
        <v>10</v>
      </c>
    </row>
    <row r="78" spans="1:10" x14ac:dyDescent="0.25">
      <c r="A78" s="6" t="s">
        <v>1932</v>
      </c>
      <c r="B78" s="13" t="str">
        <f>VLOOKUP(A78,MUNI_LIST!B:C,2,)</f>
        <v xml:space="preserve">WASHINGTON                    </v>
      </c>
      <c r="C78" s="6" t="s">
        <v>466</v>
      </c>
      <c r="D78" s="7" t="str">
        <f t="shared" si="1"/>
        <v>66006</v>
      </c>
      <c r="E78" s="13" t="str">
        <f>VLOOKUP(D78,MUNI_LIST!G:H,2,)</f>
        <v xml:space="preserve">TOWN   </v>
      </c>
      <c r="F78" s="13" t="str">
        <f>VLOOKUP(D78,MUNI_LIST!I:J,2,)</f>
        <v>ERIN</v>
      </c>
      <c r="G78" s="5" t="s">
        <v>62</v>
      </c>
      <c r="H78" s="5" t="s">
        <v>2</v>
      </c>
      <c r="I78" s="5" t="s">
        <v>2</v>
      </c>
      <c r="J78" t="s">
        <v>10</v>
      </c>
    </row>
    <row r="79" spans="1:10" x14ac:dyDescent="0.25">
      <c r="A79" s="6" t="s">
        <v>1933</v>
      </c>
      <c r="B79" s="13" t="str">
        <f>VLOOKUP(A79,MUNI_LIST!B:C,2,)</f>
        <v xml:space="preserve">WAUSHARA                      </v>
      </c>
      <c r="C79" s="6" t="s">
        <v>466</v>
      </c>
      <c r="D79" s="7" t="str">
        <f t="shared" si="1"/>
        <v>69006</v>
      </c>
      <c r="E79" s="13" t="str">
        <f>VLOOKUP(D79,MUNI_LIST!G:H,2,)</f>
        <v xml:space="preserve">TOWN   </v>
      </c>
      <c r="F79" s="13" t="str">
        <f>VLOOKUP(D79,MUNI_LIST!I:J,2,)</f>
        <v>COLOMA</v>
      </c>
      <c r="G79" s="5" t="s">
        <v>26</v>
      </c>
      <c r="H79" s="5" t="s">
        <v>438</v>
      </c>
      <c r="I79" s="5" t="s">
        <v>2</v>
      </c>
      <c r="J79" t="s">
        <v>10</v>
      </c>
    </row>
    <row r="80" spans="1:10" x14ac:dyDescent="0.25">
      <c r="A80" s="6" t="s">
        <v>1933</v>
      </c>
      <c r="B80" s="13" t="str">
        <f>VLOOKUP(A80,MUNI_LIST!B:C,2,)</f>
        <v xml:space="preserve">WAUSHARA                      </v>
      </c>
      <c r="C80" s="6" t="s">
        <v>466</v>
      </c>
      <c r="D80" s="7" t="str">
        <f t="shared" si="1"/>
        <v>69006</v>
      </c>
      <c r="E80" s="13" t="str">
        <f>VLOOKUP(D80,MUNI_LIST!G:H,2,)</f>
        <v xml:space="preserve">TOWN   </v>
      </c>
      <c r="F80" s="13" t="str">
        <f>VLOOKUP(D80,MUNI_LIST!I:J,2,)</f>
        <v>COLOMA</v>
      </c>
      <c r="G80" s="5" t="s">
        <v>107</v>
      </c>
      <c r="H80" s="5" t="s">
        <v>2</v>
      </c>
      <c r="I80" s="5" t="s">
        <v>2</v>
      </c>
      <c r="J80" t="s">
        <v>108</v>
      </c>
    </row>
    <row r="81" spans="1:10" x14ac:dyDescent="0.25">
      <c r="A81" s="6" t="s">
        <v>1945</v>
      </c>
      <c r="B81" s="13" t="str">
        <f>VLOOKUP(A81,MUNI_LIST!B:C,2,)</f>
        <v xml:space="preserve">WINNEBAGO                     </v>
      </c>
      <c r="C81" s="6" t="s">
        <v>466</v>
      </c>
      <c r="D81" s="7" t="str">
        <f t="shared" si="1"/>
        <v>70006</v>
      </c>
      <c r="E81" s="13" t="str">
        <f>VLOOKUP(D81,MUNI_LIST!G:H,2,)</f>
        <v xml:space="preserve">TOWN   </v>
      </c>
      <c r="F81" s="13" t="str">
        <f>VLOOKUP(D81,MUNI_LIST!I:J,2,)</f>
        <v>CLAYTON</v>
      </c>
      <c r="G81" s="5" t="s">
        <v>7</v>
      </c>
      <c r="H81" s="5" t="s">
        <v>2</v>
      </c>
      <c r="I81" s="5" t="s">
        <v>2</v>
      </c>
      <c r="J81" t="s">
        <v>10</v>
      </c>
    </row>
    <row r="82" spans="1:10" x14ac:dyDescent="0.25">
      <c r="A82" s="6" t="s">
        <v>1945</v>
      </c>
      <c r="B82" s="13" t="str">
        <f>VLOOKUP(A82,MUNI_LIST!B:C,2,)</f>
        <v xml:space="preserve">WINNEBAGO                     </v>
      </c>
      <c r="C82" s="6" t="s">
        <v>466</v>
      </c>
      <c r="D82" s="7" t="str">
        <f t="shared" si="1"/>
        <v>70006</v>
      </c>
      <c r="E82" s="13" t="str">
        <f>VLOOKUP(D82,MUNI_LIST!G:H,2,)</f>
        <v xml:space="preserve">TOWN   </v>
      </c>
      <c r="F82" s="13" t="str">
        <f>VLOOKUP(D82,MUNI_LIST!I:J,2,)</f>
        <v>CLAYTON</v>
      </c>
      <c r="G82" s="5" t="s">
        <v>33</v>
      </c>
      <c r="H82" s="5" t="s">
        <v>442</v>
      </c>
      <c r="I82" s="5" t="s">
        <v>2</v>
      </c>
      <c r="J82" t="s">
        <v>3</v>
      </c>
    </row>
    <row r="83" spans="1:10" x14ac:dyDescent="0.25">
      <c r="A83" s="6" t="s">
        <v>455</v>
      </c>
      <c r="B83" s="13" t="str">
        <f>VLOOKUP(A83,MUNI_LIST!B:C,2,)</f>
        <v xml:space="preserve">ADAMS                         </v>
      </c>
      <c r="C83" s="6" t="s">
        <v>467</v>
      </c>
      <c r="D83" s="7" t="str">
        <f t="shared" si="1"/>
        <v>01008</v>
      </c>
      <c r="E83" s="13" t="str">
        <f>VLOOKUP(D83,MUNI_LIST!G:H,2,)</f>
        <v xml:space="preserve">TOWN   </v>
      </c>
      <c r="F83" s="13" t="str">
        <f>VLOOKUP(D83,MUNI_LIST!I:J,2,)</f>
        <v>DELL PRAIRIE</v>
      </c>
      <c r="G83" s="5" t="s">
        <v>1</v>
      </c>
      <c r="H83" s="5" t="s">
        <v>2</v>
      </c>
      <c r="I83" s="5" t="s">
        <v>2</v>
      </c>
      <c r="J83" t="s">
        <v>3</v>
      </c>
    </row>
    <row r="84" spans="1:10" x14ac:dyDescent="0.25">
      <c r="A84" s="6" t="s">
        <v>462</v>
      </c>
      <c r="B84" s="13" t="str">
        <f>VLOOKUP(A84,MUNI_LIST!B:C,2,)</f>
        <v xml:space="preserve">CALUMET                       </v>
      </c>
      <c r="C84" s="6" t="s">
        <v>467</v>
      </c>
      <c r="D84" s="7" t="str">
        <f t="shared" si="1"/>
        <v>08008</v>
      </c>
      <c r="E84" s="13" t="str">
        <f>VLOOKUP(D84,MUNI_LIST!G:H,2,)</f>
        <v xml:space="preserve">TOWN   </v>
      </c>
      <c r="F84" s="13" t="str">
        <f>VLOOKUP(D84,MUNI_LIST!I:J,2,)</f>
        <v>CHILTON</v>
      </c>
      <c r="G84" s="5" t="s">
        <v>26</v>
      </c>
      <c r="H84" s="5" t="s">
        <v>69</v>
      </c>
      <c r="I84" s="5" t="s">
        <v>70</v>
      </c>
      <c r="J84" t="s">
        <v>10</v>
      </c>
    </row>
    <row r="85" spans="1:10" x14ac:dyDescent="0.25">
      <c r="A85" s="6" t="s">
        <v>462</v>
      </c>
      <c r="B85" s="13" t="str">
        <f>VLOOKUP(A85,MUNI_LIST!B:C,2,)</f>
        <v xml:space="preserve">CALUMET                       </v>
      </c>
      <c r="C85" s="6" t="s">
        <v>467</v>
      </c>
      <c r="D85" s="7" t="str">
        <f t="shared" si="1"/>
        <v>08008</v>
      </c>
      <c r="E85" s="13" t="str">
        <f>VLOOKUP(D85,MUNI_LIST!G:H,2,)</f>
        <v xml:space="preserve">TOWN   </v>
      </c>
      <c r="F85" s="13" t="str">
        <f>VLOOKUP(D85,MUNI_LIST!I:J,2,)</f>
        <v>CHILTON</v>
      </c>
      <c r="G85" s="5" t="s">
        <v>33</v>
      </c>
      <c r="H85" s="5" t="s">
        <v>71</v>
      </c>
      <c r="I85" s="5" t="s">
        <v>72</v>
      </c>
      <c r="J85" t="s">
        <v>3</v>
      </c>
    </row>
    <row r="86" spans="1:10" x14ac:dyDescent="0.25">
      <c r="A86" s="6" t="s">
        <v>462</v>
      </c>
      <c r="B86" s="13" t="str">
        <f>VLOOKUP(A86,MUNI_LIST!B:C,2,)</f>
        <v xml:space="preserve">CALUMET                       </v>
      </c>
      <c r="C86" s="6" t="s">
        <v>467</v>
      </c>
      <c r="D86" s="7" t="str">
        <f t="shared" si="1"/>
        <v>08008</v>
      </c>
      <c r="E86" s="13" t="str">
        <f>VLOOKUP(D86,MUNI_LIST!G:H,2,)</f>
        <v xml:space="preserve">TOWN   </v>
      </c>
      <c r="F86" s="13" t="str">
        <f>VLOOKUP(D86,MUNI_LIST!I:J,2,)</f>
        <v>CHILTON</v>
      </c>
      <c r="G86" s="5" t="s">
        <v>62</v>
      </c>
      <c r="H86" s="5" t="s">
        <v>2</v>
      </c>
      <c r="I86" s="5" t="s">
        <v>2</v>
      </c>
      <c r="J86" t="s">
        <v>10</v>
      </c>
    </row>
    <row r="87" spans="1:10" x14ac:dyDescent="0.25">
      <c r="A87" s="6" t="s">
        <v>1912</v>
      </c>
      <c r="B87" s="13" t="str">
        <f>VLOOKUP(A87,MUNI_LIST!B:C,2,)</f>
        <v xml:space="preserve">DANE                          </v>
      </c>
      <c r="C87" s="6" t="s">
        <v>467</v>
      </c>
      <c r="D87" s="7" t="str">
        <f t="shared" si="1"/>
        <v>13008</v>
      </c>
      <c r="E87" s="13" t="str">
        <f>VLOOKUP(D87,MUNI_LIST!G:H,2,)</f>
        <v xml:space="preserve">TOWN   </v>
      </c>
      <c r="F87" s="13" t="str">
        <f>VLOOKUP(D87,MUNI_LIST!I:J,2,)</f>
        <v>BLOOMING GROVE</v>
      </c>
      <c r="G87" s="5" t="s">
        <v>4</v>
      </c>
      <c r="H87" s="5" t="s">
        <v>2</v>
      </c>
      <c r="I87" s="5" t="s">
        <v>2</v>
      </c>
      <c r="J87" t="s">
        <v>3</v>
      </c>
    </row>
    <row r="88" spans="1:10" x14ac:dyDescent="0.25">
      <c r="A88" s="6" t="s">
        <v>1955</v>
      </c>
      <c r="B88" s="13" t="str">
        <f>VLOOKUP(A88,MUNI_LIST!B:C,2,)</f>
        <v xml:space="preserve">DODGE                         </v>
      </c>
      <c r="C88" s="6" t="s">
        <v>467</v>
      </c>
      <c r="D88" s="7" t="str">
        <f t="shared" si="1"/>
        <v>14008</v>
      </c>
      <c r="E88" s="13" t="str">
        <f>VLOOKUP(D88,MUNI_LIST!G:H,2,)</f>
        <v xml:space="preserve">TOWN   </v>
      </c>
      <c r="F88" s="13" t="str">
        <f>VLOOKUP(D88,MUNI_LIST!I:J,2,)</f>
        <v>CALAMUS</v>
      </c>
      <c r="G88" s="5" t="s">
        <v>26</v>
      </c>
      <c r="H88" s="5" t="s">
        <v>118</v>
      </c>
      <c r="I88" s="5" t="s">
        <v>119</v>
      </c>
      <c r="J88" t="s">
        <v>10</v>
      </c>
    </row>
    <row r="89" spans="1:10" x14ac:dyDescent="0.25">
      <c r="A89" s="6" t="s">
        <v>1955</v>
      </c>
      <c r="B89" s="13" t="str">
        <f>VLOOKUP(A89,MUNI_LIST!B:C,2,)</f>
        <v xml:space="preserve">DODGE                         </v>
      </c>
      <c r="C89" s="6" t="s">
        <v>467</v>
      </c>
      <c r="D89" s="7" t="str">
        <f t="shared" si="1"/>
        <v>14008</v>
      </c>
      <c r="E89" s="13" t="str">
        <f>VLOOKUP(D89,MUNI_LIST!G:H,2,)</f>
        <v xml:space="preserve">TOWN   </v>
      </c>
      <c r="F89" s="13" t="str">
        <f>VLOOKUP(D89,MUNI_LIST!I:J,2,)</f>
        <v>CALAMUS</v>
      </c>
      <c r="G89" s="5" t="s">
        <v>33</v>
      </c>
      <c r="H89" s="5" t="s">
        <v>120</v>
      </c>
      <c r="I89" s="5" t="s">
        <v>2</v>
      </c>
      <c r="J89" t="s">
        <v>3</v>
      </c>
    </row>
    <row r="90" spans="1:10" x14ac:dyDescent="0.25">
      <c r="A90" s="6" t="s">
        <v>1913</v>
      </c>
      <c r="B90" s="13" t="str">
        <f>VLOOKUP(A90,MUNI_LIST!B:C,2,)</f>
        <v xml:space="preserve">DOOR                          </v>
      </c>
      <c r="C90" s="6" t="s">
        <v>467</v>
      </c>
      <c r="D90" s="7" t="str">
        <f t="shared" si="1"/>
        <v>15008</v>
      </c>
      <c r="E90" s="13" t="str">
        <f>VLOOKUP(D90,MUNI_LIST!G:H,2,)</f>
        <v xml:space="preserve">TOWN   </v>
      </c>
      <c r="F90" s="13" t="str">
        <f>VLOOKUP(D90,MUNI_LIST!I:J,2,)</f>
        <v>EGG HARBOR</v>
      </c>
      <c r="G90" s="5" t="s">
        <v>26</v>
      </c>
      <c r="H90" s="5" t="s">
        <v>128</v>
      </c>
      <c r="I90" s="5" t="s">
        <v>129</v>
      </c>
      <c r="J90" t="s">
        <v>10</v>
      </c>
    </row>
    <row r="91" spans="1:10" x14ac:dyDescent="0.25">
      <c r="A91" s="6" t="s">
        <v>1935</v>
      </c>
      <c r="B91" s="13" t="str">
        <f>VLOOKUP(A91,MUNI_LIST!B:C,2,)</f>
        <v xml:space="preserve">DUNN                          </v>
      </c>
      <c r="C91" s="6" t="s">
        <v>467</v>
      </c>
      <c r="D91" s="7" t="str">
        <f t="shared" si="1"/>
        <v>17008</v>
      </c>
      <c r="E91" s="13" t="str">
        <f>VLOOKUP(D91,MUNI_LIST!G:H,2,)</f>
        <v xml:space="preserve">TOWN   </v>
      </c>
      <c r="F91" s="13" t="str">
        <f>VLOOKUP(D91,MUNI_LIST!I:J,2,)</f>
        <v>ELK MOUND</v>
      </c>
      <c r="G91" s="5" t="s">
        <v>26</v>
      </c>
      <c r="H91" s="5" t="s">
        <v>2</v>
      </c>
      <c r="I91" s="5" t="s">
        <v>2</v>
      </c>
      <c r="J91" t="s">
        <v>10</v>
      </c>
    </row>
    <row r="92" spans="1:10" x14ac:dyDescent="0.25">
      <c r="A92" s="6" t="s">
        <v>1935</v>
      </c>
      <c r="B92" s="13" t="str">
        <f>VLOOKUP(A92,MUNI_LIST!B:C,2,)</f>
        <v xml:space="preserve">DUNN                          </v>
      </c>
      <c r="C92" s="6" t="s">
        <v>467</v>
      </c>
      <c r="D92" s="7" t="str">
        <f t="shared" si="1"/>
        <v>17008</v>
      </c>
      <c r="E92" s="13" t="str">
        <f>VLOOKUP(D92,MUNI_LIST!G:H,2,)</f>
        <v xml:space="preserve">TOWN   </v>
      </c>
      <c r="F92" s="13" t="str">
        <f>VLOOKUP(D92,MUNI_LIST!I:J,2,)</f>
        <v>ELK MOUND</v>
      </c>
      <c r="G92" s="5" t="s">
        <v>59</v>
      </c>
      <c r="H92" s="5" t="s">
        <v>2</v>
      </c>
      <c r="I92" s="5" t="s">
        <v>2</v>
      </c>
      <c r="J92" t="s">
        <v>60</v>
      </c>
    </row>
    <row r="93" spans="1:10" x14ac:dyDescent="0.25">
      <c r="A93" s="6" t="s">
        <v>1956</v>
      </c>
      <c r="B93" s="13" t="str">
        <f>VLOOKUP(A93,MUNI_LIST!B:C,2,)</f>
        <v xml:space="preserve">FOND DU LAC                   </v>
      </c>
      <c r="C93" s="6" t="s">
        <v>467</v>
      </c>
      <c r="D93" s="7" t="str">
        <f t="shared" si="1"/>
        <v>20008</v>
      </c>
      <c r="E93" s="13" t="str">
        <f>VLOOKUP(D93,MUNI_LIST!G:H,2,)</f>
        <v xml:space="preserve">TOWN   </v>
      </c>
      <c r="F93" s="13" t="str">
        <f>VLOOKUP(D93,MUNI_LIST!I:J,2,)</f>
        <v>BYRON</v>
      </c>
      <c r="G93" s="5" t="s">
        <v>49</v>
      </c>
      <c r="H93" s="5" t="s">
        <v>2</v>
      </c>
      <c r="I93" s="5" t="s">
        <v>2</v>
      </c>
      <c r="J93" t="s">
        <v>50</v>
      </c>
    </row>
    <row r="94" spans="1:10" x14ac:dyDescent="0.25">
      <c r="A94" s="6" t="s">
        <v>1923</v>
      </c>
      <c r="B94" s="13" t="str">
        <f>VLOOKUP(A94,MUNI_LIST!B:C,2,)</f>
        <v xml:space="preserve">MANITOWOC                     </v>
      </c>
      <c r="C94" s="6" t="s">
        <v>467</v>
      </c>
      <c r="D94" s="7" t="str">
        <f t="shared" si="1"/>
        <v>36008</v>
      </c>
      <c r="E94" s="13" t="str">
        <f>VLOOKUP(D94,MUNI_LIST!G:H,2,)</f>
        <v xml:space="preserve">TOWN   </v>
      </c>
      <c r="F94" s="13" t="str">
        <f>VLOOKUP(D94,MUNI_LIST!I:J,2,)</f>
        <v>EATON</v>
      </c>
      <c r="G94" s="5" t="s">
        <v>26</v>
      </c>
      <c r="H94" s="5" t="s">
        <v>227</v>
      </c>
      <c r="I94" s="5" t="s">
        <v>2</v>
      </c>
      <c r="J94" t="s">
        <v>10</v>
      </c>
    </row>
    <row r="95" spans="1:10" x14ac:dyDescent="0.25">
      <c r="A95" s="6" t="s">
        <v>1924</v>
      </c>
      <c r="B95" s="13" t="str">
        <f>VLOOKUP(A95,MUNI_LIST!B:C,2,)</f>
        <v xml:space="preserve">MARINETTE                     </v>
      </c>
      <c r="C95" s="6" t="s">
        <v>467</v>
      </c>
      <c r="D95" s="7" t="str">
        <f t="shared" si="1"/>
        <v>38008</v>
      </c>
      <c r="E95" s="13" t="str">
        <f>VLOOKUP(D95,MUNI_LIST!G:H,2,)</f>
        <v xml:space="preserve">TOWN   </v>
      </c>
      <c r="F95" s="13" t="str">
        <f>VLOOKUP(D95,MUNI_LIST!I:J,2,)</f>
        <v>BEECHER</v>
      </c>
      <c r="G95" s="5" t="s">
        <v>27</v>
      </c>
      <c r="H95" s="5" t="s">
        <v>2</v>
      </c>
      <c r="I95" s="5" t="s">
        <v>2</v>
      </c>
      <c r="J95" t="s">
        <v>10</v>
      </c>
    </row>
    <row r="96" spans="1:10" x14ac:dyDescent="0.25">
      <c r="A96" s="6" t="s">
        <v>1937</v>
      </c>
      <c r="B96" s="13" t="str">
        <f>VLOOKUP(A96,MUNI_LIST!B:C,2,)</f>
        <v xml:space="preserve">MARQUETTE                     </v>
      </c>
      <c r="C96" s="6" t="s">
        <v>467</v>
      </c>
      <c r="D96" s="7" t="str">
        <f t="shared" si="1"/>
        <v>39008</v>
      </c>
      <c r="E96" s="13" t="str">
        <f>VLOOKUP(D96,MUNI_LIST!G:H,2,)</f>
        <v xml:space="preserve">TOWN   </v>
      </c>
      <c r="F96" s="13" t="str">
        <f>VLOOKUP(D96,MUNI_LIST!I:J,2,)</f>
        <v>HARRIS</v>
      </c>
      <c r="G96" s="5" t="s">
        <v>1</v>
      </c>
      <c r="H96" s="5" t="s">
        <v>2</v>
      </c>
      <c r="I96" s="5" t="s">
        <v>2</v>
      </c>
      <c r="J96" t="s">
        <v>3</v>
      </c>
    </row>
    <row r="97" spans="1:10" x14ac:dyDescent="0.25">
      <c r="A97" s="6" t="s">
        <v>1952</v>
      </c>
      <c r="B97" s="13" t="str">
        <f>VLOOKUP(A97,MUNI_LIST!B:C,2,)</f>
        <v xml:space="preserve">POLK                          </v>
      </c>
      <c r="C97" s="6" t="s">
        <v>467</v>
      </c>
      <c r="D97" s="7" t="str">
        <f t="shared" si="1"/>
        <v>48008</v>
      </c>
      <c r="E97" s="13" t="str">
        <f>VLOOKUP(D97,MUNI_LIST!G:H,2,)</f>
        <v xml:space="preserve">TOWN   </v>
      </c>
      <c r="F97" s="13" t="str">
        <f>VLOOKUP(D97,MUNI_LIST!I:J,2,)</f>
        <v>BEAVER</v>
      </c>
      <c r="G97" s="5" t="s">
        <v>13</v>
      </c>
      <c r="H97" s="5" t="s">
        <v>2</v>
      </c>
      <c r="I97" s="5" t="s">
        <v>2</v>
      </c>
      <c r="J97" t="s">
        <v>14</v>
      </c>
    </row>
    <row r="98" spans="1:10" x14ac:dyDescent="0.25">
      <c r="A98" s="6" t="s">
        <v>1957</v>
      </c>
      <c r="B98" s="13" t="str">
        <f>VLOOKUP(A98,MUNI_LIST!B:C,2,)</f>
        <v xml:space="preserve">RICHLAND                      </v>
      </c>
      <c r="C98" s="6" t="s">
        <v>467</v>
      </c>
      <c r="D98" s="7" t="str">
        <f t="shared" si="1"/>
        <v>52008</v>
      </c>
      <c r="E98" s="13" t="str">
        <f>VLOOKUP(D98,MUNI_LIST!G:H,2,)</f>
        <v xml:space="preserve">TOWN   </v>
      </c>
      <c r="F98" s="13" t="str">
        <f>VLOOKUP(D98,MUNI_LIST!I:J,2,)</f>
        <v>DAYTON</v>
      </c>
      <c r="G98" s="5" t="s">
        <v>105</v>
      </c>
      <c r="H98" s="5" t="s">
        <v>2</v>
      </c>
      <c r="I98" s="5" t="s">
        <v>2</v>
      </c>
      <c r="J98" t="s">
        <v>3</v>
      </c>
    </row>
    <row r="99" spans="1:10" x14ac:dyDescent="0.25">
      <c r="A99" s="6" t="s">
        <v>1958</v>
      </c>
      <c r="B99" s="13" t="str">
        <f>VLOOKUP(A99,MUNI_LIST!B:C,2,)</f>
        <v xml:space="preserve">SAUK                          </v>
      </c>
      <c r="C99" s="6" t="s">
        <v>467</v>
      </c>
      <c r="D99" s="7" t="str">
        <f t="shared" si="1"/>
        <v>56008</v>
      </c>
      <c r="E99" s="13" t="str">
        <f>VLOOKUP(D99,MUNI_LIST!G:H,2,)</f>
        <v xml:space="preserve">TOWN   </v>
      </c>
      <c r="F99" s="13" t="str">
        <f>VLOOKUP(D99,MUNI_LIST!I:J,2,)</f>
        <v>DELTON</v>
      </c>
      <c r="G99" s="5" t="s">
        <v>33</v>
      </c>
      <c r="H99" s="5" t="s">
        <v>352</v>
      </c>
      <c r="I99" s="5" t="s">
        <v>353</v>
      </c>
      <c r="J99" t="s">
        <v>3</v>
      </c>
    </row>
    <row r="100" spans="1:10" x14ac:dyDescent="0.25">
      <c r="A100" s="6" t="s">
        <v>1930</v>
      </c>
      <c r="B100" s="13" t="str">
        <f>VLOOKUP(A100,MUNI_LIST!B:C,2,)</f>
        <v xml:space="preserve">WALWORTH                      </v>
      </c>
      <c r="C100" s="6" t="s">
        <v>467</v>
      </c>
      <c r="D100" s="7" t="str">
        <f t="shared" si="1"/>
        <v>64008</v>
      </c>
      <c r="E100" s="13" t="str">
        <f>VLOOKUP(D100,MUNI_LIST!G:H,2,)</f>
        <v xml:space="preserve">TOWN   </v>
      </c>
      <c r="F100" s="13" t="str">
        <f>VLOOKUP(D100,MUNI_LIST!I:J,2,)</f>
        <v>EAST TROY</v>
      </c>
      <c r="G100" s="5" t="s">
        <v>113</v>
      </c>
      <c r="H100" s="5" t="s">
        <v>2</v>
      </c>
      <c r="I100" s="5" t="s">
        <v>2</v>
      </c>
      <c r="J100" t="s">
        <v>3</v>
      </c>
    </row>
    <row r="101" spans="1:10" x14ac:dyDescent="0.25">
      <c r="A101" s="6" t="s">
        <v>1930</v>
      </c>
      <c r="B101" s="13" t="str">
        <f>VLOOKUP(A101,MUNI_LIST!B:C,2,)</f>
        <v xml:space="preserve">WALWORTH                      </v>
      </c>
      <c r="C101" s="6" t="s">
        <v>467</v>
      </c>
      <c r="D101" s="7" t="str">
        <f t="shared" si="1"/>
        <v>64008</v>
      </c>
      <c r="E101" s="13" t="str">
        <f>VLOOKUP(D101,MUNI_LIST!G:H,2,)</f>
        <v xml:space="preserve">TOWN   </v>
      </c>
      <c r="F101" s="13" t="str">
        <f>VLOOKUP(D101,MUNI_LIST!I:J,2,)</f>
        <v>EAST TROY</v>
      </c>
      <c r="G101" s="5" t="s">
        <v>4</v>
      </c>
      <c r="H101" s="5" t="s">
        <v>2</v>
      </c>
      <c r="I101" s="5" t="s">
        <v>2</v>
      </c>
      <c r="J101" t="s">
        <v>3</v>
      </c>
    </row>
    <row r="102" spans="1:10" x14ac:dyDescent="0.25">
      <c r="A102" s="6" t="s">
        <v>1931</v>
      </c>
      <c r="B102" s="13" t="str">
        <f>VLOOKUP(A102,MUNI_LIST!B:C,2,)</f>
        <v xml:space="preserve">WASHBURN                      </v>
      </c>
      <c r="C102" s="6" t="s">
        <v>467</v>
      </c>
      <c r="D102" s="7" t="str">
        <f t="shared" si="1"/>
        <v>65008</v>
      </c>
      <c r="E102" s="13" t="str">
        <f>VLOOKUP(D102,MUNI_LIST!G:H,2,)</f>
        <v xml:space="preserve">TOWN   </v>
      </c>
      <c r="F102" s="13" t="str">
        <f>VLOOKUP(D102,MUNI_LIST!I:J,2,)</f>
        <v>BEAVER BROOK</v>
      </c>
      <c r="G102" s="5" t="s">
        <v>7</v>
      </c>
      <c r="H102" s="5" t="s">
        <v>400</v>
      </c>
      <c r="I102" s="5" t="s">
        <v>401</v>
      </c>
      <c r="J102" t="s">
        <v>10</v>
      </c>
    </row>
    <row r="103" spans="1:10" x14ac:dyDescent="0.25">
      <c r="A103" s="6" t="s">
        <v>1943</v>
      </c>
      <c r="B103" s="13" t="str">
        <f>VLOOKUP(A103,MUNI_LIST!B:C,2,)</f>
        <v xml:space="preserve">WAUKESHA                      </v>
      </c>
      <c r="C103" s="6" t="s">
        <v>467</v>
      </c>
      <c r="D103" s="7" t="str">
        <f t="shared" si="1"/>
        <v>67008</v>
      </c>
      <c r="E103" s="13" t="str">
        <f>VLOOKUP(D103,MUNI_LIST!G:H,2,)</f>
        <v xml:space="preserve">TOWN   </v>
      </c>
      <c r="F103" s="13" t="str">
        <f>VLOOKUP(D103,MUNI_LIST!I:J,2,)</f>
        <v>GENESEE</v>
      </c>
      <c r="G103" s="5" t="s">
        <v>33</v>
      </c>
      <c r="H103" s="5" t="s">
        <v>415</v>
      </c>
      <c r="I103" s="5" t="s">
        <v>2</v>
      </c>
      <c r="J103" t="s">
        <v>3</v>
      </c>
    </row>
    <row r="104" spans="1:10" x14ac:dyDescent="0.25">
      <c r="A104" s="6" t="s">
        <v>1944</v>
      </c>
      <c r="B104" s="13" t="str">
        <f>VLOOKUP(A104,MUNI_LIST!B:C,2,)</f>
        <v xml:space="preserve">WAUPACA                       </v>
      </c>
      <c r="C104" s="6" t="s">
        <v>467</v>
      </c>
      <c r="D104" s="7" t="str">
        <f t="shared" si="1"/>
        <v>68008</v>
      </c>
      <c r="E104" s="13" t="str">
        <f>VLOOKUP(D104,MUNI_LIST!G:H,2,)</f>
        <v xml:space="preserve">TOWN   </v>
      </c>
      <c r="F104" s="13" t="str">
        <f>VLOOKUP(D104,MUNI_LIST!I:J,2,)</f>
        <v>DUPONT</v>
      </c>
      <c r="G104" s="5" t="s">
        <v>15</v>
      </c>
      <c r="H104" s="5" t="s">
        <v>432</v>
      </c>
      <c r="I104" s="5" t="s">
        <v>433</v>
      </c>
      <c r="J104" t="s">
        <v>10</v>
      </c>
    </row>
    <row r="105" spans="1:10" x14ac:dyDescent="0.25">
      <c r="A105" s="6" t="s">
        <v>456</v>
      </c>
      <c r="B105" s="13" t="str">
        <f>VLOOKUP(A105,MUNI_LIST!B:C,2,)</f>
        <v xml:space="preserve">ASHLAND                       </v>
      </c>
      <c r="C105" s="6" t="s">
        <v>468</v>
      </c>
      <c r="D105" s="7" t="str">
        <f t="shared" si="1"/>
        <v>02010</v>
      </c>
      <c r="E105" s="13" t="str">
        <f>VLOOKUP(D105,MUNI_LIST!G:H,2,)</f>
        <v xml:space="preserve">TOWN   </v>
      </c>
      <c r="F105" s="13" t="str">
        <f>VLOOKUP(D105,MUNI_LIST!I:J,2,)</f>
        <v>GORDON</v>
      </c>
      <c r="G105" s="5" t="s">
        <v>6</v>
      </c>
      <c r="H105" s="5" t="s">
        <v>2</v>
      </c>
      <c r="I105" s="5" t="s">
        <v>2</v>
      </c>
      <c r="J105" t="s">
        <v>3</v>
      </c>
    </row>
    <row r="106" spans="1:10" x14ac:dyDescent="0.25">
      <c r="A106" s="6" t="s">
        <v>459</v>
      </c>
      <c r="B106" s="13" t="str">
        <f>VLOOKUP(A106,MUNI_LIST!B:C,2,)</f>
        <v xml:space="preserve">BROWN                         </v>
      </c>
      <c r="C106" s="6" t="s">
        <v>468</v>
      </c>
      <c r="D106" s="7" t="str">
        <f t="shared" si="1"/>
        <v>05010</v>
      </c>
      <c r="E106" s="13" t="str">
        <f>VLOOKUP(D106,MUNI_LIST!G:H,2,)</f>
        <v xml:space="preserve">TOWN   </v>
      </c>
      <c r="F106" s="13" t="str">
        <f>VLOOKUP(D106,MUNI_LIST!I:J,2,)</f>
        <v>EATON</v>
      </c>
      <c r="G106" s="5" t="s">
        <v>26</v>
      </c>
      <c r="H106" s="5" t="s">
        <v>28</v>
      </c>
      <c r="I106" s="5" t="s">
        <v>29</v>
      </c>
      <c r="J106" t="s">
        <v>10</v>
      </c>
    </row>
    <row r="107" spans="1:10" x14ac:dyDescent="0.25">
      <c r="A107" s="6" t="s">
        <v>462</v>
      </c>
      <c r="B107" s="13" t="str">
        <f>VLOOKUP(A107,MUNI_LIST!B:C,2,)</f>
        <v xml:space="preserve">CALUMET                       </v>
      </c>
      <c r="C107" s="6" t="s">
        <v>468</v>
      </c>
      <c r="D107" s="7" t="str">
        <f t="shared" si="1"/>
        <v>08010</v>
      </c>
      <c r="E107" s="13" t="str">
        <f>VLOOKUP(D107,MUNI_LIST!G:H,2,)</f>
        <v xml:space="preserve">TOWN   </v>
      </c>
      <c r="F107" s="13" t="str">
        <f>VLOOKUP(D107,MUNI_LIST!I:J,2,)</f>
        <v>HARRISON</v>
      </c>
      <c r="G107" s="5" t="s">
        <v>26</v>
      </c>
      <c r="H107" s="5" t="s">
        <v>73</v>
      </c>
      <c r="I107" s="5" t="s">
        <v>74</v>
      </c>
      <c r="J107" t="s">
        <v>10</v>
      </c>
    </row>
    <row r="108" spans="1:10" x14ac:dyDescent="0.25">
      <c r="A108" s="6" t="s">
        <v>462</v>
      </c>
      <c r="B108" s="13" t="str">
        <f>VLOOKUP(A108,MUNI_LIST!B:C,2,)</f>
        <v xml:space="preserve">CALUMET                       </v>
      </c>
      <c r="C108" s="6" t="s">
        <v>468</v>
      </c>
      <c r="D108" s="7" t="str">
        <f t="shared" si="1"/>
        <v>08010</v>
      </c>
      <c r="E108" s="13" t="str">
        <f>VLOOKUP(D108,MUNI_LIST!G:H,2,)</f>
        <v xml:space="preserve">TOWN   </v>
      </c>
      <c r="F108" s="13" t="str">
        <f>VLOOKUP(D108,MUNI_LIST!I:J,2,)</f>
        <v>HARRISON</v>
      </c>
      <c r="G108" s="5" t="s">
        <v>7</v>
      </c>
      <c r="H108" s="5" t="s">
        <v>2</v>
      </c>
      <c r="I108" s="5" t="s">
        <v>2</v>
      </c>
      <c r="J108" t="s">
        <v>10</v>
      </c>
    </row>
    <row r="109" spans="1:10" x14ac:dyDescent="0.25">
      <c r="A109" s="6" t="s">
        <v>462</v>
      </c>
      <c r="B109" s="13" t="str">
        <f>VLOOKUP(A109,MUNI_LIST!B:C,2,)</f>
        <v xml:space="preserve">CALUMET                       </v>
      </c>
      <c r="C109" s="6" t="s">
        <v>468</v>
      </c>
      <c r="D109" s="7" t="str">
        <f t="shared" si="1"/>
        <v>08010</v>
      </c>
      <c r="E109" s="13" t="str">
        <f>VLOOKUP(D109,MUNI_LIST!G:H,2,)</f>
        <v xml:space="preserve">TOWN   </v>
      </c>
      <c r="F109" s="13" t="str">
        <f>VLOOKUP(D109,MUNI_LIST!I:J,2,)</f>
        <v>HARRISON</v>
      </c>
      <c r="G109" s="5" t="s">
        <v>33</v>
      </c>
      <c r="H109" s="5" t="s">
        <v>75</v>
      </c>
      <c r="I109" s="5" t="s">
        <v>76</v>
      </c>
      <c r="J109" t="s">
        <v>3</v>
      </c>
    </row>
    <row r="110" spans="1:10" x14ac:dyDescent="0.25">
      <c r="A110" s="6" t="s">
        <v>1911</v>
      </c>
      <c r="B110" s="13" t="str">
        <f>VLOOKUP(A110,MUNI_LIST!B:C,2,)</f>
        <v xml:space="preserve">COLUMBIA                      </v>
      </c>
      <c r="C110" s="6" t="s">
        <v>468</v>
      </c>
      <c r="D110" s="7" t="str">
        <f t="shared" si="1"/>
        <v>11010</v>
      </c>
      <c r="E110" s="13" t="str">
        <f>VLOOKUP(D110,MUNI_LIST!G:H,2,)</f>
        <v xml:space="preserve">TOWN   </v>
      </c>
      <c r="F110" s="13" t="str">
        <f>VLOOKUP(D110,MUNI_LIST!I:J,2,)</f>
        <v>DEKORRA</v>
      </c>
      <c r="G110" s="5" t="s">
        <v>33</v>
      </c>
      <c r="H110" s="5" t="s">
        <v>101</v>
      </c>
      <c r="I110" s="5" t="s">
        <v>2</v>
      </c>
      <c r="J110" t="s">
        <v>3</v>
      </c>
    </row>
    <row r="111" spans="1:10" x14ac:dyDescent="0.25">
      <c r="A111" s="6" t="s">
        <v>1912</v>
      </c>
      <c r="B111" s="13" t="str">
        <f>VLOOKUP(A111,MUNI_LIST!B:C,2,)</f>
        <v xml:space="preserve">DANE                          </v>
      </c>
      <c r="C111" s="6" t="s">
        <v>468</v>
      </c>
      <c r="D111" s="7" t="str">
        <f t="shared" si="1"/>
        <v>13010</v>
      </c>
      <c r="E111" s="13" t="str">
        <f>VLOOKUP(D111,MUNI_LIST!G:H,2,)</f>
        <v xml:space="preserve">TOWN   </v>
      </c>
      <c r="F111" s="13" t="str">
        <f>VLOOKUP(D111,MUNI_LIST!I:J,2,)</f>
        <v>BLUE MOUNDS</v>
      </c>
      <c r="G111" s="5" t="s">
        <v>1</v>
      </c>
      <c r="H111" s="5" t="s">
        <v>2</v>
      </c>
      <c r="I111" s="5" t="s">
        <v>2</v>
      </c>
      <c r="J111" t="s">
        <v>3</v>
      </c>
    </row>
    <row r="112" spans="1:10" x14ac:dyDescent="0.25">
      <c r="A112" s="6" t="s">
        <v>1914</v>
      </c>
      <c r="B112" s="13" t="str">
        <f>VLOOKUP(A112,MUNI_LIST!B:C,2,)</f>
        <v xml:space="preserve">DOUGLAS                       </v>
      </c>
      <c r="C112" s="6" t="s">
        <v>468</v>
      </c>
      <c r="D112" s="7" t="str">
        <f t="shared" si="1"/>
        <v>16010</v>
      </c>
      <c r="E112" s="13" t="str">
        <f>VLOOKUP(D112,MUNI_LIST!G:H,2,)</f>
        <v xml:space="preserve">TOWN   </v>
      </c>
      <c r="F112" s="13" t="str">
        <f>VLOOKUP(D112,MUNI_LIST!I:J,2,)</f>
        <v>DAIRYLAND</v>
      </c>
      <c r="G112" s="5" t="s">
        <v>26</v>
      </c>
      <c r="H112" s="5" t="s">
        <v>2</v>
      </c>
      <c r="I112" s="5" t="s">
        <v>2</v>
      </c>
      <c r="J112" t="s">
        <v>10</v>
      </c>
    </row>
    <row r="113" spans="1:10" x14ac:dyDescent="0.25">
      <c r="A113" s="6" t="s">
        <v>1915</v>
      </c>
      <c r="B113" s="13" t="str">
        <f>VLOOKUP(A113,MUNI_LIST!B:C,2,)</f>
        <v xml:space="preserve">EAU CLAIRE                    </v>
      </c>
      <c r="C113" s="6" t="s">
        <v>468</v>
      </c>
      <c r="D113" s="7" t="str">
        <f t="shared" si="1"/>
        <v>18010</v>
      </c>
      <c r="E113" s="13" t="str">
        <f>VLOOKUP(D113,MUNI_LIST!G:H,2,)</f>
        <v xml:space="preserve">TOWN   </v>
      </c>
      <c r="F113" s="13" t="str">
        <f>VLOOKUP(D113,MUNI_LIST!I:J,2,)</f>
        <v>FAIRCHILD</v>
      </c>
      <c r="G113" s="5" t="s">
        <v>6</v>
      </c>
      <c r="H113" s="5" t="s">
        <v>2</v>
      </c>
      <c r="I113" s="5" t="s">
        <v>2</v>
      </c>
      <c r="J113" t="s">
        <v>3</v>
      </c>
    </row>
    <row r="114" spans="1:10" x14ac:dyDescent="0.25">
      <c r="A114" s="6" t="s">
        <v>1956</v>
      </c>
      <c r="B114" s="13" t="str">
        <f>VLOOKUP(A114,MUNI_LIST!B:C,2,)</f>
        <v xml:space="preserve">FOND DU LAC                   </v>
      </c>
      <c r="C114" s="6" t="s">
        <v>468</v>
      </c>
      <c r="D114" s="7" t="str">
        <f t="shared" si="1"/>
        <v>20010</v>
      </c>
      <c r="E114" s="13" t="str">
        <f>VLOOKUP(D114,MUNI_LIST!G:H,2,)</f>
        <v xml:space="preserve">TOWN   </v>
      </c>
      <c r="F114" s="13" t="str">
        <f>VLOOKUP(D114,MUNI_LIST!I:J,2,)</f>
        <v>CALUMET</v>
      </c>
      <c r="G114" s="5" t="s">
        <v>26</v>
      </c>
      <c r="H114" s="5" t="s">
        <v>160</v>
      </c>
      <c r="I114" s="5" t="s">
        <v>2</v>
      </c>
      <c r="J114" t="s">
        <v>10</v>
      </c>
    </row>
    <row r="115" spans="1:10" x14ac:dyDescent="0.25">
      <c r="A115" s="6" t="s">
        <v>1947</v>
      </c>
      <c r="B115" s="13" t="str">
        <f>VLOOKUP(A115,MUNI_LIST!B:C,2,)</f>
        <v xml:space="preserve">FOREST                        </v>
      </c>
      <c r="C115" s="6" t="s">
        <v>468</v>
      </c>
      <c r="D115" s="7" t="str">
        <f t="shared" si="1"/>
        <v>21010</v>
      </c>
      <c r="E115" s="13" t="str">
        <f>VLOOKUP(D115,MUNI_LIST!G:H,2,)</f>
        <v xml:space="preserve">TOWN   </v>
      </c>
      <c r="F115" s="13" t="str">
        <f>VLOOKUP(D115,MUNI_LIST!I:J,2,)</f>
        <v>CASWELL</v>
      </c>
      <c r="G115" s="5" t="s">
        <v>6</v>
      </c>
      <c r="H115" s="5" t="s">
        <v>2</v>
      </c>
      <c r="I115" s="5" t="s">
        <v>2</v>
      </c>
      <c r="J115" t="s">
        <v>3</v>
      </c>
    </row>
    <row r="116" spans="1:10" x14ac:dyDescent="0.25">
      <c r="A116" s="6" t="s">
        <v>1920</v>
      </c>
      <c r="B116" s="13" t="str">
        <f>VLOOKUP(A116,MUNI_LIST!B:C,2,)</f>
        <v xml:space="preserve">KENOSHA                       </v>
      </c>
      <c r="C116" s="6" t="s">
        <v>468</v>
      </c>
      <c r="D116" s="7" t="str">
        <f t="shared" si="1"/>
        <v>30010</v>
      </c>
      <c r="E116" s="13" t="str">
        <f>VLOOKUP(D116,MUNI_LIST!G:H,2,)</f>
        <v xml:space="preserve">TOWN   </v>
      </c>
      <c r="F116" s="13" t="str">
        <f>VLOOKUP(D116,MUNI_LIST!I:J,2,)</f>
        <v>RANDALL</v>
      </c>
      <c r="G116" s="5" t="s">
        <v>26</v>
      </c>
      <c r="H116" s="5" t="s">
        <v>207</v>
      </c>
      <c r="I116" s="5" t="s">
        <v>2</v>
      </c>
      <c r="J116" t="s">
        <v>10</v>
      </c>
    </row>
    <row r="117" spans="1:10" x14ac:dyDescent="0.25">
      <c r="A117" s="6" t="s">
        <v>1921</v>
      </c>
      <c r="B117" s="13" t="str">
        <f>VLOOKUP(A117,MUNI_LIST!B:C,2,)</f>
        <v xml:space="preserve">LA CROSSE                     </v>
      </c>
      <c r="C117" s="6" t="s">
        <v>468</v>
      </c>
      <c r="D117" s="7" t="str">
        <f t="shared" si="1"/>
        <v>32010</v>
      </c>
      <c r="E117" s="13" t="str">
        <f>VLOOKUP(D117,MUNI_LIST!G:H,2,)</f>
        <v xml:space="preserve">TOWN   </v>
      </c>
      <c r="F117" s="13" t="str">
        <f>VLOOKUP(D117,MUNI_LIST!I:J,2,)</f>
        <v>FARMINGTON</v>
      </c>
      <c r="G117" s="5" t="s">
        <v>4</v>
      </c>
      <c r="H117" s="5" t="s">
        <v>2</v>
      </c>
      <c r="I117" s="5" t="s">
        <v>2</v>
      </c>
      <c r="J117" t="s">
        <v>3</v>
      </c>
    </row>
    <row r="118" spans="1:10" x14ac:dyDescent="0.25">
      <c r="A118" s="6" t="s">
        <v>1922</v>
      </c>
      <c r="B118" s="13" t="str">
        <f>VLOOKUP(A118,MUNI_LIST!B:C,2,)</f>
        <v xml:space="preserve">LINCOLN                       </v>
      </c>
      <c r="C118" s="6" t="s">
        <v>468</v>
      </c>
      <c r="D118" s="7" t="str">
        <f t="shared" si="1"/>
        <v>35010</v>
      </c>
      <c r="E118" s="13" t="str">
        <f>VLOOKUP(D118,MUNI_LIST!G:H,2,)</f>
        <v xml:space="preserve">TOWN   </v>
      </c>
      <c r="F118" s="13" t="str">
        <f>VLOOKUP(D118,MUNI_LIST!I:J,2,)</f>
        <v>HARRISON</v>
      </c>
      <c r="G118" s="5" t="s">
        <v>15</v>
      </c>
      <c r="H118" s="5" t="s">
        <v>220</v>
      </c>
      <c r="I118" s="5" t="s">
        <v>221</v>
      </c>
      <c r="J118" t="s">
        <v>10</v>
      </c>
    </row>
    <row r="119" spans="1:10" x14ac:dyDescent="0.25">
      <c r="A119" s="6" t="s">
        <v>1937</v>
      </c>
      <c r="B119" s="13" t="str">
        <f>VLOOKUP(A119,MUNI_LIST!B:C,2,)</f>
        <v xml:space="preserve">MARQUETTE                     </v>
      </c>
      <c r="C119" s="6" t="s">
        <v>468</v>
      </c>
      <c r="D119" s="7" t="str">
        <f t="shared" si="1"/>
        <v>39010</v>
      </c>
      <c r="E119" s="13" t="str">
        <f>VLOOKUP(D119,MUNI_LIST!G:H,2,)</f>
        <v xml:space="preserve">TOWN   </v>
      </c>
      <c r="F119" s="13" t="str">
        <f>VLOOKUP(D119,MUNI_LIST!I:J,2,)</f>
        <v>MECAN</v>
      </c>
      <c r="G119" s="5" t="s">
        <v>105</v>
      </c>
      <c r="H119" s="5" t="s">
        <v>2</v>
      </c>
      <c r="I119" s="5" t="s">
        <v>2</v>
      </c>
      <c r="J119" t="s">
        <v>3</v>
      </c>
    </row>
    <row r="120" spans="1:10" x14ac:dyDescent="0.25">
      <c r="A120" s="6" t="s">
        <v>1926</v>
      </c>
      <c r="B120" s="13" t="str">
        <f>VLOOKUP(A120,MUNI_LIST!B:C,2,)</f>
        <v xml:space="preserve">OCONTO                        </v>
      </c>
      <c r="C120" s="6" t="s">
        <v>468</v>
      </c>
      <c r="D120" s="7" t="str">
        <f t="shared" si="1"/>
        <v>42010</v>
      </c>
      <c r="E120" s="13" t="str">
        <f>VLOOKUP(D120,MUNI_LIST!G:H,2,)</f>
        <v xml:space="preserve">TOWN   </v>
      </c>
      <c r="F120" s="13" t="str">
        <f>VLOOKUP(D120,MUNI_LIST!I:J,2,)</f>
        <v>BREED</v>
      </c>
      <c r="G120" s="5" t="s">
        <v>7</v>
      </c>
      <c r="H120" s="5" t="s">
        <v>288</v>
      </c>
      <c r="I120" s="5" t="s">
        <v>289</v>
      </c>
      <c r="J120" t="s">
        <v>10</v>
      </c>
    </row>
    <row r="121" spans="1:10" x14ac:dyDescent="0.25">
      <c r="A121" s="6" t="s">
        <v>1959</v>
      </c>
      <c r="B121" s="13" t="str">
        <f>VLOOKUP(A121,MUNI_LIST!B:C,2,)</f>
        <v xml:space="preserve">PEPIN                         </v>
      </c>
      <c r="C121" s="6" t="s">
        <v>468</v>
      </c>
      <c r="D121" s="7" t="str">
        <f t="shared" si="1"/>
        <v>46010</v>
      </c>
      <c r="E121" s="13" t="str">
        <f>VLOOKUP(D121,MUNI_LIST!G:H,2,)</f>
        <v xml:space="preserve">TOWN   </v>
      </c>
      <c r="F121" s="13" t="str">
        <f>VLOOKUP(D121,MUNI_LIST!I:J,2,)</f>
        <v>PEPIN</v>
      </c>
      <c r="G121" s="5" t="s">
        <v>7</v>
      </c>
      <c r="H121" s="5" t="s">
        <v>313</v>
      </c>
      <c r="I121" s="5" t="s">
        <v>2</v>
      </c>
      <c r="J121" t="s">
        <v>10</v>
      </c>
    </row>
    <row r="122" spans="1:10" x14ac:dyDescent="0.25">
      <c r="A122" s="6" t="s">
        <v>1953</v>
      </c>
      <c r="B122" s="13" t="str">
        <f>VLOOKUP(A122,MUNI_LIST!B:C,2,)</f>
        <v xml:space="preserve">PORTAGE                       </v>
      </c>
      <c r="C122" s="6" t="s">
        <v>468</v>
      </c>
      <c r="D122" s="7" t="str">
        <f t="shared" si="1"/>
        <v>49010</v>
      </c>
      <c r="E122" s="13" t="str">
        <f>VLOOKUP(D122,MUNI_LIST!G:H,2,)</f>
        <v xml:space="preserve">TOWN   </v>
      </c>
      <c r="F122" s="13" t="str">
        <f>VLOOKUP(D122,MUNI_LIST!I:J,2,)</f>
        <v>BUENA VISTA</v>
      </c>
      <c r="G122" s="5" t="s">
        <v>1</v>
      </c>
      <c r="H122" s="5" t="s">
        <v>2</v>
      </c>
      <c r="I122" s="5" t="s">
        <v>2</v>
      </c>
      <c r="J122" t="s">
        <v>3</v>
      </c>
    </row>
    <row r="123" spans="1:10" x14ac:dyDescent="0.25">
      <c r="A123" s="6" t="s">
        <v>1960</v>
      </c>
      <c r="B123" s="13" t="str">
        <f>VLOOKUP(A123,MUNI_LIST!B:C,2,)</f>
        <v xml:space="preserve">PRICE                         </v>
      </c>
      <c r="C123" s="6" t="s">
        <v>468</v>
      </c>
      <c r="D123" s="7" t="str">
        <f t="shared" si="1"/>
        <v>50010</v>
      </c>
      <c r="E123" s="13" t="str">
        <f>VLOOKUP(D123,MUNI_LIST!G:H,2,)</f>
        <v xml:space="preserve">TOWN   </v>
      </c>
      <c r="F123" s="13" t="str">
        <f>VLOOKUP(D123,MUNI_LIST!I:J,2,)</f>
        <v>FIFIELD</v>
      </c>
      <c r="G123" s="5" t="s">
        <v>7</v>
      </c>
      <c r="H123" s="5" t="s">
        <v>328</v>
      </c>
      <c r="I123" s="5" t="s">
        <v>2</v>
      </c>
      <c r="J123" t="s">
        <v>10</v>
      </c>
    </row>
    <row r="124" spans="1:10" x14ac:dyDescent="0.25">
      <c r="A124" s="6" t="s">
        <v>1958</v>
      </c>
      <c r="B124" s="13" t="str">
        <f>VLOOKUP(A124,MUNI_LIST!B:C,2,)</f>
        <v xml:space="preserve">SAUK                          </v>
      </c>
      <c r="C124" s="6" t="s">
        <v>468</v>
      </c>
      <c r="D124" s="7" t="str">
        <f t="shared" si="1"/>
        <v>56010</v>
      </c>
      <c r="E124" s="13" t="str">
        <f>VLOOKUP(D124,MUNI_LIST!G:H,2,)</f>
        <v xml:space="preserve">TOWN   </v>
      </c>
      <c r="F124" s="13" t="str">
        <f>VLOOKUP(D124,MUNI_LIST!I:J,2,)</f>
        <v>EXCELSIOR</v>
      </c>
      <c r="G124" s="5" t="s">
        <v>105</v>
      </c>
      <c r="H124" s="5" t="s">
        <v>2</v>
      </c>
      <c r="I124" s="5" t="s">
        <v>2</v>
      </c>
      <c r="J124" t="s">
        <v>3</v>
      </c>
    </row>
    <row r="125" spans="1:10" x14ac:dyDescent="0.25">
      <c r="A125" s="6" t="s">
        <v>1939</v>
      </c>
      <c r="B125" s="13" t="str">
        <f>VLOOKUP(A125,MUNI_LIST!B:C,2,)</f>
        <v xml:space="preserve">SAWYER                        </v>
      </c>
      <c r="C125" s="6" t="s">
        <v>468</v>
      </c>
      <c r="D125" s="7" t="str">
        <f t="shared" si="1"/>
        <v>57010</v>
      </c>
      <c r="E125" s="13" t="str">
        <f>VLOOKUP(D125,MUNI_LIST!G:H,2,)</f>
        <v xml:space="preserve">TOWN   </v>
      </c>
      <c r="F125" s="13" t="str">
        <f>VLOOKUP(D125,MUNI_LIST!I:J,2,)</f>
        <v>HAYWARD</v>
      </c>
      <c r="G125" s="5" t="s">
        <v>26</v>
      </c>
      <c r="H125" s="5" t="s">
        <v>358</v>
      </c>
      <c r="I125" s="5" t="s">
        <v>359</v>
      </c>
      <c r="J125" t="s">
        <v>10</v>
      </c>
    </row>
    <row r="126" spans="1:10" x14ac:dyDescent="0.25">
      <c r="A126" s="6" t="s">
        <v>1940</v>
      </c>
      <c r="B126" s="13" t="str">
        <f>VLOOKUP(A126,MUNI_LIST!B:C,2,)</f>
        <v xml:space="preserve">SHAWANO                       </v>
      </c>
      <c r="C126" s="6" t="s">
        <v>468</v>
      </c>
      <c r="D126" s="7" t="str">
        <f t="shared" si="1"/>
        <v>58010</v>
      </c>
      <c r="E126" s="13" t="str">
        <f>VLOOKUP(D126,MUNI_LIST!G:H,2,)</f>
        <v xml:space="preserve">TOWN   </v>
      </c>
      <c r="F126" s="13" t="str">
        <f>VLOOKUP(D126,MUNI_LIST!I:J,2,)</f>
        <v>BELLE PLAINE</v>
      </c>
      <c r="G126" s="5" t="s">
        <v>33</v>
      </c>
      <c r="H126" s="5" t="s">
        <v>360</v>
      </c>
      <c r="I126" s="5" t="s">
        <v>361</v>
      </c>
      <c r="J126" t="s">
        <v>3</v>
      </c>
    </row>
    <row r="127" spans="1:10" x14ac:dyDescent="0.25">
      <c r="A127" s="6" t="s">
        <v>1941</v>
      </c>
      <c r="B127" s="13" t="str">
        <f>VLOOKUP(A127,MUNI_LIST!B:C,2,)</f>
        <v xml:space="preserve">SHEBOYGAN                     </v>
      </c>
      <c r="C127" s="6" t="s">
        <v>468</v>
      </c>
      <c r="D127" s="7" t="str">
        <f t="shared" si="1"/>
        <v>59010</v>
      </c>
      <c r="E127" s="13" t="str">
        <f>VLOOKUP(D127,MUNI_LIST!G:H,2,)</f>
        <v xml:space="preserve">TOWN   </v>
      </c>
      <c r="F127" s="13" t="str">
        <f>VLOOKUP(D127,MUNI_LIST!I:J,2,)</f>
        <v>LYNDON</v>
      </c>
      <c r="G127" s="5" t="s">
        <v>33</v>
      </c>
      <c r="H127" s="5" t="s">
        <v>376</v>
      </c>
      <c r="I127" s="5" t="s">
        <v>2</v>
      </c>
      <c r="J127" t="s">
        <v>3</v>
      </c>
    </row>
    <row r="128" spans="1:10" x14ac:dyDescent="0.25">
      <c r="A128" s="6" t="s">
        <v>1930</v>
      </c>
      <c r="B128" s="13" t="str">
        <f>VLOOKUP(A128,MUNI_LIST!B:C,2,)</f>
        <v xml:space="preserve">WALWORTH                      </v>
      </c>
      <c r="C128" s="6" t="s">
        <v>468</v>
      </c>
      <c r="D128" s="7" t="str">
        <f t="shared" si="1"/>
        <v>64010</v>
      </c>
      <c r="E128" s="13" t="str">
        <f>VLOOKUP(D128,MUNI_LIST!G:H,2,)</f>
        <v xml:space="preserve">TOWN   </v>
      </c>
      <c r="F128" s="13" t="str">
        <f>VLOOKUP(D128,MUNI_LIST!I:J,2,)</f>
        <v>GENEVA</v>
      </c>
      <c r="G128" s="5" t="s">
        <v>33</v>
      </c>
      <c r="H128" s="5" t="s">
        <v>396</v>
      </c>
      <c r="I128" s="5" t="s">
        <v>2</v>
      </c>
      <c r="J128" t="s">
        <v>3</v>
      </c>
    </row>
    <row r="129" spans="1:10" x14ac:dyDescent="0.25">
      <c r="A129" s="6" t="s">
        <v>1931</v>
      </c>
      <c r="B129" s="13" t="str">
        <f>VLOOKUP(A129,MUNI_LIST!B:C,2,)</f>
        <v xml:space="preserve">WASHBURN                      </v>
      </c>
      <c r="C129" s="6" t="s">
        <v>468</v>
      </c>
      <c r="D129" s="7" t="str">
        <f t="shared" si="1"/>
        <v>65010</v>
      </c>
      <c r="E129" s="13" t="str">
        <f>VLOOKUP(D129,MUNI_LIST!G:H,2,)</f>
        <v xml:space="preserve">TOWN   </v>
      </c>
      <c r="F129" s="13" t="str">
        <f>VLOOKUP(D129,MUNI_LIST!I:J,2,)</f>
        <v>BIRCHWOOD</v>
      </c>
      <c r="G129" s="5" t="s">
        <v>33</v>
      </c>
      <c r="H129" s="5" t="s">
        <v>402</v>
      </c>
      <c r="I129" s="5" t="s">
        <v>2</v>
      </c>
      <c r="J129" t="s">
        <v>3</v>
      </c>
    </row>
    <row r="130" spans="1:10" x14ac:dyDescent="0.25">
      <c r="A130" s="6" t="s">
        <v>1944</v>
      </c>
      <c r="B130" s="13" t="str">
        <f>VLOOKUP(A130,MUNI_LIST!B:C,2,)</f>
        <v xml:space="preserve">WAUPACA                       </v>
      </c>
      <c r="C130" s="6" t="s">
        <v>468</v>
      </c>
      <c r="D130" s="7" t="str">
        <f t="shared" si="1"/>
        <v>68010</v>
      </c>
      <c r="E130" s="13" t="str">
        <f>VLOOKUP(D130,MUNI_LIST!G:H,2,)</f>
        <v xml:space="preserve">TOWN   </v>
      </c>
      <c r="F130" s="13" t="str">
        <f>VLOOKUP(D130,MUNI_LIST!I:J,2,)</f>
        <v>FARMINGTON</v>
      </c>
      <c r="G130" s="5" t="s">
        <v>33</v>
      </c>
      <c r="H130" s="5" t="s">
        <v>434</v>
      </c>
      <c r="I130" s="5" t="s">
        <v>435</v>
      </c>
      <c r="J130" t="s">
        <v>3</v>
      </c>
    </row>
    <row r="131" spans="1:10" x14ac:dyDescent="0.25">
      <c r="A131" s="6" t="s">
        <v>455</v>
      </c>
      <c r="B131" s="13" t="str">
        <f>VLOOKUP(A131,MUNI_LIST!B:C,2,)</f>
        <v xml:space="preserve">ADAMS                         </v>
      </c>
      <c r="C131" s="6" t="s">
        <v>469</v>
      </c>
      <c r="D131" s="7" t="str">
        <f t="shared" ref="D131:D194" si="2">A131&amp;C131</f>
        <v>01012</v>
      </c>
      <c r="E131" s="13" t="str">
        <f>VLOOKUP(D131,MUNI_LIST!G:H,2,)</f>
        <v xml:space="preserve">TOWN   </v>
      </c>
      <c r="F131" s="13" t="str">
        <f>VLOOKUP(D131,MUNI_LIST!I:J,2,)</f>
        <v>JACKSON</v>
      </c>
      <c r="G131" s="5" t="s">
        <v>4</v>
      </c>
      <c r="H131" s="5" t="s">
        <v>2</v>
      </c>
      <c r="I131" s="5" t="s">
        <v>2</v>
      </c>
      <c r="J131" t="s">
        <v>3</v>
      </c>
    </row>
    <row r="132" spans="1:10" x14ac:dyDescent="0.25">
      <c r="A132" s="6" t="s">
        <v>456</v>
      </c>
      <c r="B132" s="13" t="str">
        <f>VLOOKUP(A132,MUNI_LIST!B:C,2,)</f>
        <v xml:space="preserve">ASHLAND                       </v>
      </c>
      <c r="C132" s="6" t="s">
        <v>469</v>
      </c>
      <c r="D132" s="7" t="str">
        <f t="shared" si="2"/>
        <v>02012</v>
      </c>
      <c r="E132" s="13" t="str">
        <f>VLOOKUP(D132,MUNI_LIST!G:H,2,)</f>
        <v xml:space="preserve">TOWN   </v>
      </c>
      <c r="F132" s="13" t="str">
        <f>VLOOKUP(D132,MUNI_LIST!I:J,2,)</f>
        <v>JACOBS</v>
      </c>
      <c r="G132" s="5" t="s">
        <v>6</v>
      </c>
      <c r="H132" s="5" t="s">
        <v>2</v>
      </c>
      <c r="I132" s="5" t="s">
        <v>2</v>
      </c>
      <c r="J132" t="s">
        <v>3</v>
      </c>
    </row>
    <row r="133" spans="1:10" x14ac:dyDescent="0.25">
      <c r="A133" s="6" t="s">
        <v>457</v>
      </c>
      <c r="B133" s="13" t="str">
        <f>VLOOKUP(A133,MUNI_LIST!B:C,2,)</f>
        <v xml:space="preserve">BARRON                        </v>
      </c>
      <c r="C133" s="6" t="s">
        <v>469</v>
      </c>
      <c r="D133" s="7" t="str">
        <f t="shared" si="2"/>
        <v>03012</v>
      </c>
      <c r="E133" s="13" t="str">
        <f>VLOOKUP(D133,MUNI_LIST!G:H,2,)</f>
        <v xml:space="preserve">TOWN   </v>
      </c>
      <c r="F133" s="13" t="str">
        <f>VLOOKUP(D133,MUNI_LIST!I:J,2,)</f>
        <v>CHETEK</v>
      </c>
      <c r="G133" s="5" t="s">
        <v>13</v>
      </c>
      <c r="H133" s="5" t="s">
        <v>2</v>
      </c>
      <c r="I133" s="5" t="s">
        <v>2</v>
      </c>
      <c r="J133" t="s">
        <v>14</v>
      </c>
    </row>
    <row r="134" spans="1:10" x14ac:dyDescent="0.25">
      <c r="A134" s="6" t="s">
        <v>1911</v>
      </c>
      <c r="B134" s="13" t="str">
        <f>VLOOKUP(A134,MUNI_LIST!B:C,2,)</f>
        <v xml:space="preserve">COLUMBIA                      </v>
      </c>
      <c r="C134" s="6" t="s">
        <v>469</v>
      </c>
      <c r="D134" s="7" t="str">
        <f t="shared" si="2"/>
        <v>11012</v>
      </c>
      <c r="E134" s="13" t="str">
        <f>VLOOKUP(D134,MUNI_LIST!G:H,2,)</f>
        <v xml:space="preserve">TOWN   </v>
      </c>
      <c r="F134" s="13" t="str">
        <f>VLOOKUP(D134,MUNI_LIST!I:J,2,)</f>
        <v>FORT WINNEBAGO</v>
      </c>
      <c r="G134" s="5" t="s">
        <v>26</v>
      </c>
      <c r="H134" s="5" t="s">
        <v>102</v>
      </c>
      <c r="I134" s="5" t="s">
        <v>103</v>
      </c>
      <c r="J134" t="s">
        <v>10</v>
      </c>
    </row>
    <row r="135" spans="1:10" x14ac:dyDescent="0.25">
      <c r="A135" s="6" t="s">
        <v>1915</v>
      </c>
      <c r="B135" s="13" t="str">
        <f>VLOOKUP(A135,MUNI_LIST!B:C,2,)</f>
        <v xml:space="preserve">EAU CLAIRE                    </v>
      </c>
      <c r="C135" s="6" t="s">
        <v>469</v>
      </c>
      <c r="D135" s="7" t="str">
        <f t="shared" si="2"/>
        <v>18012</v>
      </c>
      <c r="E135" s="13" t="str">
        <f>VLOOKUP(D135,MUNI_LIST!G:H,2,)</f>
        <v xml:space="preserve">TOWN   </v>
      </c>
      <c r="F135" s="13" t="str">
        <f>VLOOKUP(D135,MUNI_LIST!I:J,2,)</f>
        <v>LINCOLN</v>
      </c>
      <c r="G135" s="5" t="s">
        <v>58</v>
      </c>
      <c r="H135" s="5" t="s">
        <v>2</v>
      </c>
      <c r="I135" s="5" t="s">
        <v>2</v>
      </c>
      <c r="J135" t="s">
        <v>3</v>
      </c>
    </row>
    <row r="136" spans="1:10" x14ac:dyDescent="0.25">
      <c r="A136" s="6" t="s">
        <v>1956</v>
      </c>
      <c r="B136" s="13" t="str">
        <f>VLOOKUP(A136,MUNI_LIST!B:C,2,)</f>
        <v xml:space="preserve">FOND DU LAC                   </v>
      </c>
      <c r="C136" s="6" t="s">
        <v>469</v>
      </c>
      <c r="D136" s="7" t="str">
        <f t="shared" si="2"/>
        <v>20012</v>
      </c>
      <c r="E136" s="13" t="str">
        <f>VLOOKUP(D136,MUNI_LIST!G:H,2,)</f>
        <v xml:space="preserve">TOWN   </v>
      </c>
      <c r="F136" s="13" t="str">
        <f>VLOOKUP(D136,MUNI_LIST!I:J,2,)</f>
        <v>EDEN</v>
      </c>
      <c r="G136" s="5" t="s">
        <v>33</v>
      </c>
      <c r="H136" s="5" t="s">
        <v>161</v>
      </c>
      <c r="I136" s="5" t="s">
        <v>2</v>
      </c>
      <c r="J136" t="s">
        <v>3</v>
      </c>
    </row>
    <row r="137" spans="1:10" x14ac:dyDescent="0.25">
      <c r="A137" s="6" t="s">
        <v>1961</v>
      </c>
      <c r="B137" s="13" t="str">
        <f>VLOOKUP(A137,MUNI_LIST!B:C,2,)</f>
        <v xml:space="preserve">IRON                          </v>
      </c>
      <c r="C137" s="6" t="s">
        <v>469</v>
      </c>
      <c r="D137" s="7" t="str">
        <f t="shared" si="2"/>
        <v>26012</v>
      </c>
      <c r="E137" s="13" t="str">
        <f>VLOOKUP(D137,MUNI_LIST!G:H,2,)</f>
        <v xml:space="preserve">TOWN   </v>
      </c>
      <c r="F137" s="13" t="str">
        <f>VLOOKUP(D137,MUNI_LIST!I:J,2,)</f>
        <v>MERCER</v>
      </c>
      <c r="G137" s="5" t="s">
        <v>22</v>
      </c>
      <c r="H137" s="5" t="s">
        <v>2</v>
      </c>
      <c r="I137" s="5" t="s">
        <v>2</v>
      </c>
      <c r="J137" t="s">
        <v>3</v>
      </c>
    </row>
    <row r="138" spans="1:10" x14ac:dyDescent="0.25">
      <c r="A138" s="6" t="s">
        <v>1948</v>
      </c>
      <c r="B138" s="13" t="str">
        <f>VLOOKUP(A138,MUNI_LIST!B:C,2,)</f>
        <v xml:space="preserve">JEFFERSON                     </v>
      </c>
      <c r="C138" s="6" t="s">
        <v>469</v>
      </c>
      <c r="D138" s="7" t="str">
        <f t="shared" si="2"/>
        <v>28012</v>
      </c>
      <c r="E138" s="13" t="str">
        <f>VLOOKUP(D138,MUNI_LIST!G:H,2,)</f>
        <v xml:space="preserve">TOWN   </v>
      </c>
      <c r="F138" s="13" t="str">
        <f>VLOOKUP(D138,MUNI_LIST!I:J,2,)</f>
        <v>IXONIA</v>
      </c>
      <c r="G138" s="5" t="s">
        <v>33</v>
      </c>
      <c r="H138" s="5" t="s">
        <v>197</v>
      </c>
      <c r="I138" s="5" t="s">
        <v>2</v>
      </c>
      <c r="J138" t="s">
        <v>3</v>
      </c>
    </row>
    <row r="139" spans="1:10" x14ac:dyDescent="0.25">
      <c r="A139" s="6" t="s">
        <v>1949</v>
      </c>
      <c r="B139" s="13" t="str">
        <f>VLOOKUP(A139,MUNI_LIST!B:C,2,)</f>
        <v xml:space="preserve">KEWAUNEE                      </v>
      </c>
      <c r="C139" s="6" t="s">
        <v>469</v>
      </c>
      <c r="D139" s="7" t="str">
        <f t="shared" si="2"/>
        <v>31012</v>
      </c>
      <c r="E139" s="13" t="str">
        <f>VLOOKUP(D139,MUNI_LIST!G:H,2,)</f>
        <v xml:space="preserve">TOWN   </v>
      </c>
      <c r="F139" s="13" t="str">
        <f>VLOOKUP(D139,MUNI_LIST!I:J,2,)</f>
        <v>LUXEMBURG</v>
      </c>
      <c r="G139" s="5" t="s">
        <v>59</v>
      </c>
      <c r="H139" s="5" t="s">
        <v>2</v>
      </c>
      <c r="I139" s="5" t="s">
        <v>2</v>
      </c>
      <c r="J139" t="s">
        <v>60</v>
      </c>
    </row>
    <row r="140" spans="1:10" x14ac:dyDescent="0.25">
      <c r="A140" s="6" t="s">
        <v>1922</v>
      </c>
      <c r="B140" s="13" t="str">
        <f>VLOOKUP(A140,MUNI_LIST!B:C,2,)</f>
        <v xml:space="preserve">LINCOLN                       </v>
      </c>
      <c r="C140" s="6" t="s">
        <v>469</v>
      </c>
      <c r="D140" s="7" t="str">
        <f t="shared" si="2"/>
        <v>35012</v>
      </c>
      <c r="E140" s="13" t="str">
        <f>VLOOKUP(D140,MUNI_LIST!G:H,2,)</f>
        <v xml:space="preserve">TOWN   </v>
      </c>
      <c r="F140" s="13" t="str">
        <f>VLOOKUP(D140,MUNI_LIST!I:J,2,)</f>
        <v>KING</v>
      </c>
      <c r="G140" s="5" t="s">
        <v>23</v>
      </c>
      <c r="H140" s="5" t="s">
        <v>2</v>
      </c>
      <c r="I140" s="5" t="s">
        <v>2</v>
      </c>
      <c r="J140" t="s">
        <v>24</v>
      </c>
    </row>
    <row r="141" spans="1:10" x14ac:dyDescent="0.25">
      <c r="A141" s="6" t="s">
        <v>1923</v>
      </c>
      <c r="B141" s="13" t="str">
        <f>VLOOKUP(A141,MUNI_LIST!B:C,2,)</f>
        <v xml:space="preserve">MANITOWOC                     </v>
      </c>
      <c r="C141" s="6" t="s">
        <v>469</v>
      </c>
      <c r="D141" s="7" t="str">
        <f t="shared" si="2"/>
        <v>36012</v>
      </c>
      <c r="E141" s="13" t="str">
        <f>VLOOKUP(D141,MUNI_LIST!G:H,2,)</f>
        <v xml:space="preserve">TOWN   </v>
      </c>
      <c r="F141" s="13" t="str">
        <f>VLOOKUP(D141,MUNI_LIST!I:J,2,)</f>
        <v>GIBSON</v>
      </c>
      <c r="G141" s="5" t="s">
        <v>26</v>
      </c>
      <c r="H141" s="5" t="s">
        <v>228</v>
      </c>
      <c r="I141" s="5" t="s">
        <v>119</v>
      </c>
      <c r="J141" t="s">
        <v>10</v>
      </c>
    </row>
    <row r="142" spans="1:10" x14ac:dyDescent="0.25">
      <c r="A142" s="6" t="s">
        <v>1924</v>
      </c>
      <c r="B142" s="13" t="str">
        <f>VLOOKUP(A142,MUNI_LIST!B:C,2,)</f>
        <v xml:space="preserve">MARINETTE                     </v>
      </c>
      <c r="C142" s="6" t="s">
        <v>469</v>
      </c>
      <c r="D142" s="7" t="str">
        <f t="shared" si="2"/>
        <v>38012</v>
      </c>
      <c r="E142" s="13" t="str">
        <f>VLOOKUP(D142,MUNI_LIST!G:H,2,)</f>
        <v xml:space="preserve">TOWN   </v>
      </c>
      <c r="F142" s="13" t="str">
        <f>VLOOKUP(D142,MUNI_LIST!I:J,2,)</f>
        <v>GOODMAN</v>
      </c>
      <c r="G142" s="5" t="s">
        <v>27</v>
      </c>
      <c r="H142" s="5" t="s">
        <v>2</v>
      </c>
      <c r="I142" s="5" t="s">
        <v>2</v>
      </c>
      <c r="J142" t="s">
        <v>10</v>
      </c>
    </row>
    <row r="143" spans="1:10" x14ac:dyDescent="0.25">
      <c r="A143" s="6" t="s">
        <v>1950</v>
      </c>
      <c r="B143" s="13" t="str">
        <f>VLOOKUP(A143,MUNI_LIST!B:C,2,)</f>
        <v xml:space="preserve">OUTAGAMIE                     </v>
      </c>
      <c r="C143" s="6" t="s">
        <v>469</v>
      </c>
      <c r="D143" s="7" t="str">
        <f t="shared" si="2"/>
        <v>44012</v>
      </c>
      <c r="E143" s="13" t="str">
        <f>VLOOKUP(D143,MUNI_LIST!G:H,2,)</f>
        <v xml:space="preserve">TOWN   </v>
      </c>
      <c r="F143" s="13" t="str">
        <f>VLOOKUP(D143,MUNI_LIST!I:J,2,)</f>
        <v>DALE</v>
      </c>
      <c r="G143" s="5" t="s">
        <v>26</v>
      </c>
      <c r="H143" s="5" t="s">
        <v>294</v>
      </c>
      <c r="I143" s="5" t="s">
        <v>295</v>
      </c>
      <c r="J143" t="s">
        <v>10</v>
      </c>
    </row>
    <row r="144" spans="1:10" x14ac:dyDescent="0.25">
      <c r="A144" s="6" t="s">
        <v>1954</v>
      </c>
      <c r="B144" s="13" t="str">
        <f>VLOOKUP(A144,MUNI_LIST!B:C,2,)</f>
        <v xml:space="preserve">RACINE                        </v>
      </c>
      <c r="C144" s="6" t="s">
        <v>469</v>
      </c>
      <c r="D144" s="7" t="str">
        <f t="shared" si="2"/>
        <v>51012</v>
      </c>
      <c r="E144" s="13" t="str">
        <f>VLOOKUP(D144,MUNI_LIST!G:H,2,)</f>
        <v xml:space="preserve">TOWN   </v>
      </c>
      <c r="F144" s="13" t="str">
        <f>VLOOKUP(D144,MUNI_LIST!I:J,2,)</f>
        <v>RAYMOND</v>
      </c>
      <c r="G144" s="5" t="s">
        <v>59</v>
      </c>
      <c r="H144" s="5" t="s">
        <v>2</v>
      </c>
      <c r="I144" s="5" t="s">
        <v>2</v>
      </c>
      <c r="J144" t="s">
        <v>60</v>
      </c>
    </row>
    <row r="145" spans="1:10" x14ac:dyDescent="0.25">
      <c r="A145" s="6" t="s">
        <v>1928</v>
      </c>
      <c r="B145" s="13" t="str">
        <f>VLOOKUP(A145,MUNI_LIST!B:C,2,)</f>
        <v xml:space="preserve">ROCK                          </v>
      </c>
      <c r="C145" s="6" t="s">
        <v>469</v>
      </c>
      <c r="D145" s="7" t="str">
        <f t="shared" si="2"/>
        <v>53012</v>
      </c>
      <c r="E145" s="13" t="str">
        <f>VLOOKUP(D145,MUNI_LIST!G:H,2,)</f>
        <v xml:space="preserve">TOWN   </v>
      </c>
      <c r="F145" s="13" t="str">
        <f>VLOOKUP(D145,MUNI_LIST!I:J,2,)</f>
        <v>FULTON</v>
      </c>
      <c r="G145" s="5" t="s">
        <v>26</v>
      </c>
      <c r="H145" s="5" t="s">
        <v>335</v>
      </c>
      <c r="I145" s="5" t="s">
        <v>336</v>
      </c>
      <c r="J145" t="s">
        <v>10</v>
      </c>
    </row>
    <row r="146" spans="1:10" x14ac:dyDescent="0.25">
      <c r="A146" s="6" t="s">
        <v>1958</v>
      </c>
      <c r="B146" s="13" t="str">
        <f>VLOOKUP(A146,MUNI_LIST!B:C,2,)</f>
        <v xml:space="preserve">SAUK                          </v>
      </c>
      <c r="C146" s="6" t="s">
        <v>469</v>
      </c>
      <c r="D146" s="7" t="str">
        <f t="shared" si="2"/>
        <v>56012</v>
      </c>
      <c r="E146" s="13" t="str">
        <f>VLOOKUP(D146,MUNI_LIST!G:H,2,)</f>
        <v xml:space="preserve">TOWN   </v>
      </c>
      <c r="F146" s="13" t="str">
        <f>VLOOKUP(D146,MUNI_LIST!I:J,2,)</f>
        <v>FAIRFIELD</v>
      </c>
      <c r="G146" s="5" t="s">
        <v>33</v>
      </c>
      <c r="H146" s="5" t="s">
        <v>354</v>
      </c>
      <c r="I146" s="5" t="s">
        <v>355</v>
      </c>
      <c r="J146" t="s">
        <v>3</v>
      </c>
    </row>
    <row r="147" spans="1:10" x14ac:dyDescent="0.25">
      <c r="A147" s="6" t="s">
        <v>1940</v>
      </c>
      <c r="B147" s="13" t="str">
        <f>VLOOKUP(A147,MUNI_LIST!B:C,2,)</f>
        <v xml:space="preserve">SHAWANO                       </v>
      </c>
      <c r="C147" s="6" t="s">
        <v>469</v>
      </c>
      <c r="D147" s="7" t="str">
        <f t="shared" si="2"/>
        <v>58012</v>
      </c>
      <c r="E147" s="13" t="str">
        <f>VLOOKUP(D147,MUNI_LIST!G:H,2,)</f>
        <v xml:space="preserve">TOWN   </v>
      </c>
      <c r="F147" s="13" t="str">
        <f>VLOOKUP(D147,MUNI_LIST!I:J,2,)</f>
        <v>BIRNAMWOOD</v>
      </c>
      <c r="G147" s="5" t="s">
        <v>15</v>
      </c>
      <c r="H147" s="5" t="s">
        <v>362</v>
      </c>
      <c r="I147" s="5" t="s">
        <v>363</v>
      </c>
      <c r="J147" t="s">
        <v>10</v>
      </c>
    </row>
    <row r="148" spans="1:10" x14ac:dyDescent="0.25">
      <c r="A148" s="6" t="s">
        <v>1929</v>
      </c>
      <c r="B148" s="13" t="str">
        <f>VLOOKUP(A148,MUNI_LIST!B:C,2,)</f>
        <v xml:space="preserve">VILAS                         </v>
      </c>
      <c r="C148" s="6" t="s">
        <v>469</v>
      </c>
      <c r="D148" s="7" t="str">
        <f t="shared" si="2"/>
        <v>63012</v>
      </c>
      <c r="E148" s="13" t="str">
        <f>VLOOKUP(D148,MUNI_LIST!G:H,2,)</f>
        <v xml:space="preserve">TOWN   </v>
      </c>
      <c r="F148" s="13" t="str">
        <f>VLOOKUP(D148,MUNI_LIST!I:J,2,)</f>
        <v>LAND O LAKES</v>
      </c>
      <c r="G148" s="5" t="s">
        <v>6</v>
      </c>
      <c r="H148" s="5" t="s">
        <v>2</v>
      </c>
      <c r="I148" s="5" t="s">
        <v>2</v>
      </c>
      <c r="J148" t="s">
        <v>3</v>
      </c>
    </row>
    <row r="149" spans="1:10" x14ac:dyDescent="0.25">
      <c r="A149" s="6" t="s">
        <v>1929</v>
      </c>
      <c r="B149" s="13" t="str">
        <f>VLOOKUP(A149,MUNI_LIST!B:C,2,)</f>
        <v xml:space="preserve">VILAS                         </v>
      </c>
      <c r="C149" s="6" t="s">
        <v>469</v>
      </c>
      <c r="D149" s="7" t="str">
        <f t="shared" si="2"/>
        <v>63012</v>
      </c>
      <c r="E149" s="13" t="str">
        <f>VLOOKUP(D149,MUNI_LIST!G:H,2,)</f>
        <v xml:space="preserve">TOWN   </v>
      </c>
      <c r="F149" s="13" t="str">
        <f>VLOOKUP(D149,MUNI_LIST!I:J,2,)</f>
        <v>LAND O LAKES</v>
      </c>
      <c r="G149" s="5" t="s">
        <v>5</v>
      </c>
      <c r="H149" s="5" t="s">
        <v>2</v>
      </c>
      <c r="I149" s="5" t="s">
        <v>2</v>
      </c>
      <c r="J149" t="s">
        <v>3</v>
      </c>
    </row>
    <row r="150" spans="1:10" x14ac:dyDescent="0.25">
      <c r="A150" s="6" t="s">
        <v>1930</v>
      </c>
      <c r="B150" s="13" t="str">
        <f>VLOOKUP(A150,MUNI_LIST!B:C,2,)</f>
        <v xml:space="preserve">WALWORTH                      </v>
      </c>
      <c r="C150" s="6" t="s">
        <v>469</v>
      </c>
      <c r="D150" s="7" t="str">
        <f t="shared" si="2"/>
        <v>64012</v>
      </c>
      <c r="E150" s="13" t="str">
        <f>VLOOKUP(D150,MUNI_LIST!G:H,2,)</f>
        <v xml:space="preserve">TOWN   </v>
      </c>
      <c r="F150" s="13" t="str">
        <f>VLOOKUP(D150,MUNI_LIST!I:J,2,)</f>
        <v>LA FAYETTE</v>
      </c>
      <c r="G150" s="5" t="s">
        <v>4</v>
      </c>
      <c r="H150" s="5" t="s">
        <v>2</v>
      </c>
      <c r="I150" s="5" t="s">
        <v>2</v>
      </c>
      <c r="J150" t="s">
        <v>3</v>
      </c>
    </row>
    <row r="151" spans="1:10" x14ac:dyDescent="0.25">
      <c r="A151" s="6" t="s">
        <v>1944</v>
      </c>
      <c r="B151" s="13" t="str">
        <f>VLOOKUP(A151,MUNI_LIST!B:C,2,)</f>
        <v xml:space="preserve">WAUPACA                       </v>
      </c>
      <c r="C151" s="6" t="s">
        <v>469</v>
      </c>
      <c r="D151" s="7" t="str">
        <f t="shared" si="2"/>
        <v>68012</v>
      </c>
      <c r="E151" s="13" t="str">
        <f>VLOOKUP(D151,MUNI_LIST!G:H,2,)</f>
        <v xml:space="preserve">TOWN   </v>
      </c>
      <c r="F151" s="13" t="str">
        <f>VLOOKUP(D151,MUNI_LIST!I:J,2,)</f>
        <v>FREMONT</v>
      </c>
      <c r="G151" s="5" t="s">
        <v>86</v>
      </c>
      <c r="H151" s="5" t="s">
        <v>2</v>
      </c>
      <c r="I151" s="5" t="s">
        <v>2</v>
      </c>
      <c r="J151" t="s">
        <v>60</v>
      </c>
    </row>
    <row r="152" spans="1:10" x14ac:dyDescent="0.25">
      <c r="A152" s="6" t="s">
        <v>1933</v>
      </c>
      <c r="B152" s="13" t="str">
        <f>VLOOKUP(A152,MUNI_LIST!B:C,2,)</f>
        <v xml:space="preserve">WAUSHARA                      </v>
      </c>
      <c r="C152" s="6" t="s">
        <v>469</v>
      </c>
      <c r="D152" s="7" t="str">
        <f t="shared" si="2"/>
        <v>69012</v>
      </c>
      <c r="E152" s="13" t="str">
        <f>VLOOKUP(D152,MUNI_LIST!G:H,2,)</f>
        <v xml:space="preserve">TOWN   </v>
      </c>
      <c r="F152" s="13" t="str">
        <f>VLOOKUP(D152,MUNI_LIST!I:J,2,)</f>
        <v>HANCOCK</v>
      </c>
      <c r="G152" s="5" t="s">
        <v>107</v>
      </c>
      <c r="H152" s="5" t="s">
        <v>2</v>
      </c>
      <c r="I152" s="5" t="s">
        <v>2</v>
      </c>
      <c r="J152" t="s">
        <v>108</v>
      </c>
    </row>
    <row r="153" spans="1:10" x14ac:dyDescent="0.25">
      <c r="A153" s="6" t="s">
        <v>1945</v>
      </c>
      <c r="B153" s="13" t="str">
        <f>VLOOKUP(A153,MUNI_LIST!B:C,2,)</f>
        <v xml:space="preserve">WINNEBAGO                     </v>
      </c>
      <c r="C153" s="6" t="s">
        <v>469</v>
      </c>
      <c r="D153" s="7" t="str">
        <f t="shared" si="2"/>
        <v>70012</v>
      </c>
      <c r="E153" s="13" t="str">
        <f>VLOOKUP(D153,MUNI_LIST!G:H,2,)</f>
        <v xml:space="preserve">TOWN   </v>
      </c>
      <c r="F153" s="13" t="str">
        <f>VLOOKUP(D153,MUNI_LIST!I:J,2,)</f>
        <v>NEKIMI</v>
      </c>
      <c r="G153" s="5" t="s">
        <v>26</v>
      </c>
      <c r="H153" s="5" t="s">
        <v>443</v>
      </c>
      <c r="I153" s="5" t="s">
        <v>444</v>
      </c>
      <c r="J153" t="s">
        <v>10</v>
      </c>
    </row>
    <row r="154" spans="1:10" x14ac:dyDescent="0.25">
      <c r="A154" s="6" t="s">
        <v>1946</v>
      </c>
      <c r="B154" s="13" t="str">
        <f>VLOOKUP(A154,MUNI_LIST!B:C,2,)</f>
        <v xml:space="preserve">WOOD                          </v>
      </c>
      <c r="C154" s="6" t="s">
        <v>469</v>
      </c>
      <c r="D154" s="7" t="str">
        <f t="shared" si="2"/>
        <v>71012</v>
      </c>
      <c r="E154" s="13" t="str">
        <f>VLOOKUP(D154,MUNI_LIST!G:H,2,)</f>
        <v xml:space="preserve">TOWN   </v>
      </c>
      <c r="F154" s="13" t="str">
        <f>VLOOKUP(D154,MUNI_LIST!I:J,2,)</f>
        <v>DEXTER</v>
      </c>
      <c r="G154" s="5" t="s">
        <v>1</v>
      </c>
      <c r="H154" s="5" t="s">
        <v>2</v>
      </c>
      <c r="I154" s="5" t="s">
        <v>2</v>
      </c>
      <c r="J154" t="s">
        <v>3</v>
      </c>
    </row>
    <row r="155" spans="1:10" x14ac:dyDescent="0.25">
      <c r="A155" s="6" t="s">
        <v>459</v>
      </c>
      <c r="B155" s="13" t="str">
        <f>VLOOKUP(A155,MUNI_LIST!B:C,2,)</f>
        <v xml:space="preserve">BROWN                         </v>
      </c>
      <c r="C155" s="6" t="s">
        <v>470</v>
      </c>
      <c r="D155" s="7" t="str">
        <f t="shared" si="2"/>
        <v>05014</v>
      </c>
      <c r="E155" s="13" t="str">
        <f>VLOOKUP(D155,MUNI_LIST!G:H,2,)</f>
        <v xml:space="preserve">TOWN   </v>
      </c>
      <c r="F155" s="13" t="str">
        <f>VLOOKUP(D155,MUNI_LIST!I:J,2,)</f>
        <v>GREEN BAY</v>
      </c>
      <c r="G155" s="5" t="s">
        <v>26</v>
      </c>
      <c r="H155" s="5" t="s">
        <v>30</v>
      </c>
      <c r="I155" s="5" t="s">
        <v>31</v>
      </c>
      <c r="J155" t="s">
        <v>10</v>
      </c>
    </row>
    <row r="156" spans="1:10" x14ac:dyDescent="0.25">
      <c r="A156" s="6" t="s">
        <v>1962</v>
      </c>
      <c r="B156" s="13" t="str">
        <f>VLOOKUP(A156,MUNI_LIST!B:C,2,)</f>
        <v xml:space="preserve">CLARK                         </v>
      </c>
      <c r="C156" s="6" t="s">
        <v>470</v>
      </c>
      <c r="D156" s="7" t="str">
        <f t="shared" si="2"/>
        <v>10014</v>
      </c>
      <c r="E156" s="13" t="str">
        <f>VLOOKUP(D156,MUNI_LIST!G:H,2,)</f>
        <v xml:space="preserve">TOWN   </v>
      </c>
      <c r="F156" s="13" t="str">
        <f>VLOOKUP(D156,MUNI_LIST!I:J,2,)</f>
        <v>FREMONT</v>
      </c>
      <c r="G156" s="5" t="s">
        <v>26</v>
      </c>
      <c r="H156" s="5" t="s">
        <v>2</v>
      </c>
      <c r="I156" s="5" t="s">
        <v>2</v>
      </c>
      <c r="J156" t="s">
        <v>10</v>
      </c>
    </row>
    <row r="157" spans="1:10" x14ac:dyDescent="0.25">
      <c r="A157" s="6" t="s">
        <v>1955</v>
      </c>
      <c r="B157" s="13" t="str">
        <f>VLOOKUP(A157,MUNI_LIST!B:C,2,)</f>
        <v xml:space="preserve">DODGE                         </v>
      </c>
      <c r="C157" s="6" t="s">
        <v>470</v>
      </c>
      <c r="D157" s="7" t="str">
        <f t="shared" si="2"/>
        <v>14014</v>
      </c>
      <c r="E157" s="13" t="str">
        <f>VLOOKUP(D157,MUNI_LIST!G:H,2,)</f>
        <v xml:space="preserve">TOWN   </v>
      </c>
      <c r="F157" s="13" t="str">
        <f>VLOOKUP(D157,MUNI_LIST!I:J,2,)</f>
        <v>ELBA</v>
      </c>
      <c r="G157" s="5" t="s">
        <v>33</v>
      </c>
      <c r="H157" s="5" t="s">
        <v>121</v>
      </c>
      <c r="I157" s="5" t="s">
        <v>122</v>
      </c>
      <c r="J157" t="s">
        <v>3</v>
      </c>
    </row>
    <row r="158" spans="1:10" x14ac:dyDescent="0.25">
      <c r="A158" s="6" t="s">
        <v>1914</v>
      </c>
      <c r="B158" s="13" t="str">
        <f>VLOOKUP(A158,MUNI_LIST!B:C,2,)</f>
        <v xml:space="preserve">DOUGLAS                       </v>
      </c>
      <c r="C158" s="6" t="s">
        <v>470</v>
      </c>
      <c r="D158" s="7" t="str">
        <f t="shared" si="2"/>
        <v>16014</v>
      </c>
      <c r="E158" s="13" t="str">
        <f>VLOOKUP(D158,MUNI_LIST!G:H,2,)</f>
        <v xml:space="preserve">TOWN   </v>
      </c>
      <c r="F158" s="13" t="str">
        <f>VLOOKUP(D158,MUNI_LIST!I:J,2,)</f>
        <v>HAWTHORNE</v>
      </c>
      <c r="G158" s="5" t="s">
        <v>64</v>
      </c>
      <c r="H158" s="5" t="s">
        <v>2</v>
      </c>
      <c r="I158" s="5" t="s">
        <v>2</v>
      </c>
      <c r="J158" t="s">
        <v>3</v>
      </c>
    </row>
    <row r="159" spans="1:10" x14ac:dyDescent="0.25">
      <c r="A159" s="6" t="s">
        <v>1935</v>
      </c>
      <c r="B159" s="13" t="str">
        <f>VLOOKUP(A159,MUNI_LIST!B:C,2,)</f>
        <v xml:space="preserve">DUNN                          </v>
      </c>
      <c r="C159" s="6" t="s">
        <v>470</v>
      </c>
      <c r="D159" s="7" t="str">
        <f t="shared" si="2"/>
        <v>17014</v>
      </c>
      <c r="E159" s="13" t="str">
        <f>VLOOKUP(D159,MUNI_LIST!G:H,2,)</f>
        <v xml:space="preserve">TOWN   </v>
      </c>
      <c r="F159" s="13" t="str">
        <f>VLOOKUP(D159,MUNI_LIST!I:J,2,)</f>
        <v>LUCAS</v>
      </c>
      <c r="G159" s="5" t="s">
        <v>26</v>
      </c>
      <c r="H159" s="5" t="s">
        <v>146</v>
      </c>
      <c r="I159" s="5" t="s">
        <v>2</v>
      </c>
      <c r="J159" t="s">
        <v>10</v>
      </c>
    </row>
    <row r="160" spans="1:10" x14ac:dyDescent="0.25">
      <c r="A160" s="6" t="s">
        <v>1935</v>
      </c>
      <c r="B160" s="13" t="str">
        <f>VLOOKUP(A160,MUNI_LIST!B:C,2,)</f>
        <v xml:space="preserve">DUNN                          </v>
      </c>
      <c r="C160" s="6" t="s">
        <v>470</v>
      </c>
      <c r="D160" s="7" t="str">
        <f t="shared" si="2"/>
        <v>17014</v>
      </c>
      <c r="E160" s="13" t="str">
        <f>VLOOKUP(D160,MUNI_LIST!G:H,2,)</f>
        <v xml:space="preserve">TOWN   </v>
      </c>
      <c r="F160" s="13" t="str">
        <f>VLOOKUP(D160,MUNI_LIST!I:J,2,)</f>
        <v>LUCAS</v>
      </c>
      <c r="G160" s="5" t="s">
        <v>7</v>
      </c>
      <c r="H160" s="5" t="s">
        <v>147</v>
      </c>
      <c r="I160" s="5" t="s">
        <v>2</v>
      </c>
      <c r="J160" t="s">
        <v>10</v>
      </c>
    </row>
    <row r="161" spans="1:10" x14ac:dyDescent="0.25">
      <c r="A161" s="6" t="s">
        <v>1935</v>
      </c>
      <c r="B161" s="13" t="str">
        <f>VLOOKUP(A161,MUNI_LIST!B:C,2,)</f>
        <v xml:space="preserve">DUNN                          </v>
      </c>
      <c r="C161" s="6" t="s">
        <v>470</v>
      </c>
      <c r="D161" s="7" t="str">
        <f t="shared" si="2"/>
        <v>17014</v>
      </c>
      <c r="E161" s="13" t="str">
        <f>VLOOKUP(D161,MUNI_LIST!G:H,2,)</f>
        <v xml:space="preserve">TOWN   </v>
      </c>
      <c r="F161" s="13" t="str">
        <f>VLOOKUP(D161,MUNI_LIST!I:J,2,)</f>
        <v>LUCAS</v>
      </c>
      <c r="G161" s="5" t="s">
        <v>148</v>
      </c>
      <c r="H161" s="5" t="s">
        <v>149</v>
      </c>
      <c r="I161" s="5" t="s">
        <v>150</v>
      </c>
      <c r="J161" t="s">
        <v>14</v>
      </c>
    </row>
    <row r="162" spans="1:10" x14ac:dyDescent="0.25">
      <c r="A162" s="6" t="s">
        <v>1956</v>
      </c>
      <c r="B162" s="13" t="str">
        <f>VLOOKUP(A162,MUNI_LIST!B:C,2,)</f>
        <v xml:space="preserve">FOND DU LAC                   </v>
      </c>
      <c r="C162" s="6" t="s">
        <v>470</v>
      </c>
      <c r="D162" s="7" t="str">
        <f t="shared" si="2"/>
        <v>20014</v>
      </c>
      <c r="E162" s="13" t="str">
        <f>VLOOKUP(D162,MUNI_LIST!G:H,2,)</f>
        <v xml:space="preserve">TOWN   </v>
      </c>
      <c r="F162" s="13" t="str">
        <f>VLOOKUP(D162,MUNI_LIST!I:J,2,)</f>
        <v>ELDORADO</v>
      </c>
      <c r="G162" s="5" t="s">
        <v>33</v>
      </c>
      <c r="H162" s="5" t="s">
        <v>162</v>
      </c>
      <c r="I162" s="5" t="s">
        <v>2</v>
      </c>
      <c r="J162" t="s">
        <v>3</v>
      </c>
    </row>
    <row r="163" spans="1:10" x14ac:dyDescent="0.25">
      <c r="A163" s="6" t="s">
        <v>1956</v>
      </c>
      <c r="B163" s="13" t="str">
        <f>VLOOKUP(A163,MUNI_LIST!B:C,2,)</f>
        <v xml:space="preserve">FOND DU LAC                   </v>
      </c>
      <c r="C163" s="6" t="s">
        <v>470</v>
      </c>
      <c r="D163" s="7" t="str">
        <f t="shared" si="2"/>
        <v>20014</v>
      </c>
      <c r="E163" s="13" t="str">
        <f>VLOOKUP(D163,MUNI_LIST!G:H,2,)</f>
        <v xml:space="preserve">TOWN   </v>
      </c>
      <c r="F163" s="13" t="str">
        <f>VLOOKUP(D163,MUNI_LIST!I:J,2,)</f>
        <v>ELDORADO</v>
      </c>
      <c r="G163" s="5" t="s">
        <v>1</v>
      </c>
      <c r="H163" s="5" t="s">
        <v>2</v>
      </c>
      <c r="I163" s="5" t="s">
        <v>2</v>
      </c>
      <c r="J163" t="s">
        <v>3</v>
      </c>
    </row>
    <row r="164" spans="1:10" x14ac:dyDescent="0.25">
      <c r="A164" s="6" t="s">
        <v>1948</v>
      </c>
      <c r="B164" s="13" t="str">
        <f>VLOOKUP(A164,MUNI_LIST!B:C,2,)</f>
        <v xml:space="preserve">JEFFERSON                     </v>
      </c>
      <c r="C164" s="6" t="s">
        <v>470</v>
      </c>
      <c r="D164" s="7" t="str">
        <f t="shared" si="2"/>
        <v>28014</v>
      </c>
      <c r="E164" s="13" t="str">
        <f>VLOOKUP(D164,MUNI_LIST!G:H,2,)</f>
        <v xml:space="preserve">TOWN   </v>
      </c>
      <c r="F164" s="13" t="str">
        <f>VLOOKUP(D164,MUNI_LIST!I:J,2,)</f>
        <v>JEFFERSON</v>
      </c>
      <c r="G164" s="5" t="s">
        <v>36</v>
      </c>
      <c r="H164" s="5" t="s">
        <v>2</v>
      </c>
      <c r="I164" s="5" t="s">
        <v>2</v>
      </c>
      <c r="J164" t="s">
        <v>3</v>
      </c>
    </row>
    <row r="165" spans="1:10" x14ac:dyDescent="0.25">
      <c r="A165" s="6" t="s">
        <v>1919</v>
      </c>
      <c r="B165" s="13" t="str">
        <f>VLOOKUP(A165,MUNI_LIST!B:C,2,)</f>
        <v xml:space="preserve">JUNEAU                        </v>
      </c>
      <c r="C165" s="6" t="s">
        <v>470</v>
      </c>
      <c r="D165" s="7" t="str">
        <f t="shared" si="2"/>
        <v>29014</v>
      </c>
      <c r="E165" s="13" t="str">
        <f>VLOOKUP(D165,MUNI_LIST!G:H,2,)</f>
        <v xml:space="preserve">TOWN   </v>
      </c>
      <c r="F165" s="13" t="str">
        <f>VLOOKUP(D165,MUNI_LIST!I:J,2,)</f>
        <v>KILDARE</v>
      </c>
      <c r="G165" s="5" t="s">
        <v>33</v>
      </c>
      <c r="H165" s="5" t="s">
        <v>202</v>
      </c>
      <c r="I165" s="5" t="s">
        <v>2</v>
      </c>
      <c r="J165" t="s">
        <v>3</v>
      </c>
    </row>
    <row r="166" spans="1:10" x14ac:dyDescent="0.25">
      <c r="A166" s="6" t="s">
        <v>1920</v>
      </c>
      <c r="B166" s="13" t="str">
        <f>VLOOKUP(A166,MUNI_LIST!B:C,2,)</f>
        <v xml:space="preserve">KENOSHA                       </v>
      </c>
      <c r="C166" s="6" t="s">
        <v>470</v>
      </c>
      <c r="D166" s="7" t="str">
        <f t="shared" si="2"/>
        <v>30014</v>
      </c>
      <c r="E166" s="13" t="str">
        <f>VLOOKUP(D166,MUNI_LIST!G:H,2,)</f>
        <v xml:space="preserve">TOWN   </v>
      </c>
      <c r="F166" s="13" t="str">
        <f>VLOOKUP(D166,MUNI_LIST!I:J,2,)</f>
        <v>SOMERS</v>
      </c>
      <c r="G166" s="5" t="s">
        <v>7</v>
      </c>
      <c r="H166" s="5" t="s">
        <v>208</v>
      </c>
      <c r="I166" s="5" t="s">
        <v>2</v>
      </c>
      <c r="J166" t="s">
        <v>10</v>
      </c>
    </row>
    <row r="167" spans="1:10" x14ac:dyDescent="0.25">
      <c r="A167" s="6" t="s">
        <v>1920</v>
      </c>
      <c r="B167" s="13" t="str">
        <f>VLOOKUP(A167,MUNI_LIST!B:C,2,)</f>
        <v xml:space="preserve">KENOSHA                       </v>
      </c>
      <c r="C167" s="6" t="s">
        <v>470</v>
      </c>
      <c r="D167" s="7" t="str">
        <f t="shared" si="2"/>
        <v>30014</v>
      </c>
      <c r="E167" s="13" t="str">
        <f>VLOOKUP(D167,MUNI_LIST!G:H,2,)</f>
        <v xml:space="preserve">TOWN   </v>
      </c>
      <c r="F167" s="13" t="str">
        <f>VLOOKUP(D167,MUNI_LIST!I:J,2,)</f>
        <v>SOMERS</v>
      </c>
      <c r="G167" s="5" t="s">
        <v>77</v>
      </c>
      <c r="H167" s="5" t="s">
        <v>2</v>
      </c>
      <c r="I167" s="5" t="s">
        <v>2</v>
      </c>
      <c r="J167" t="s">
        <v>14</v>
      </c>
    </row>
    <row r="168" spans="1:10" x14ac:dyDescent="0.25">
      <c r="A168" s="6" t="s">
        <v>1949</v>
      </c>
      <c r="B168" s="13" t="str">
        <f>VLOOKUP(A168,MUNI_LIST!B:C,2,)</f>
        <v xml:space="preserve">KEWAUNEE                      </v>
      </c>
      <c r="C168" s="6" t="s">
        <v>470</v>
      </c>
      <c r="D168" s="7" t="str">
        <f t="shared" si="2"/>
        <v>31014</v>
      </c>
      <c r="E168" s="13" t="str">
        <f>VLOOKUP(D168,MUNI_LIST!G:H,2,)</f>
        <v xml:space="preserve">TOWN   </v>
      </c>
      <c r="F168" s="13" t="str">
        <f>VLOOKUP(D168,MUNI_LIST!I:J,2,)</f>
        <v>MONTPELIER</v>
      </c>
      <c r="G168" s="5" t="s">
        <v>7</v>
      </c>
      <c r="H168" s="5" t="s">
        <v>210</v>
      </c>
      <c r="I168" s="5" t="s">
        <v>211</v>
      </c>
      <c r="J168" t="s">
        <v>10</v>
      </c>
    </row>
    <row r="169" spans="1:10" x14ac:dyDescent="0.25">
      <c r="A169" s="6" t="s">
        <v>1921</v>
      </c>
      <c r="B169" s="13" t="str">
        <f>VLOOKUP(A169,MUNI_LIST!B:C,2,)</f>
        <v xml:space="preserve">LA CROSSE                     </v>
      </c>
      <c r="C169" s="6" t="s">
        <v>470</v>
      </c>
      <c r="D169" s="7" t="str">
        <f t="shared" si="2"/>
        <v>32014</v>
      </c>
      <c r="E169" s="13" t="str">
        <f>VLOOKUP(D169,MUNI_LIST!G:H,2,)</f>
        <v xml:space="preserve">TOWN   </v>
      </c>
      <c r="F169" s="13" t="str">
        <f>VLOOKUP(D169,MUNI_LIST!I:J,2,)</f>
        <v>HAMILTON</v>
      </c>
      <c r="G169" s="5" t="s">
        <v>33</v>
      </c>
      <c r="H169" s="5" t="s">
        <v>217</v>
      </c>
      <c r="I169" s="5" t="s">
        <v>2</v>
      </c>
      <c r="J169" t="s">
        <v>3</v>
      </c>
    </row>
    <row r="170" spans="1:10" x14ac:dyDescent="0.25">
      <c r="A170" s="6" t="s">
        <v>1921</v>
      </c>
      <c r="B170" s="13" t="str">
        <f>VLOOKUP(A170,MUNI_LIST!B:C,2,)</f>
        <v xml:space="preserve">LA CROSSE                     </v>
      </c>
      <c r="C170" s="6" t="s">
        <v>470</v>
      </c>
      <c r="D170" s="7" t="str">
        <f t="shared" si="2"/>
        <v>32014</v>
      </c>
      <c r="E170" s="13" t="str">
        <f>VLOOKUP(D170,MUNI_LIST!G:H,2,)</f>
        <v xml:space="preserve">TOWN   </v>
      </c>
      <c r="F170" s="13" t="str">
        <f>VLOOKUP(D170,MUNI_LIST!I:J,2,)</f>
        <v>HAMILTON</v>
      </c>
      <c r="G170" s="5" t="s">
        <v>1</v>
      </c>
      <c r="H170" s="5" t="s">
        <v>2</v>
      </c>
      <c r="I170" s="5" t="s">
        <v>2</v>
      </c>
      <c r="J170" t="s">
        <v>3</v>
      </c>
    </row>
    <row r="171" spans="1:10" x14ac:dyDescent="0.25">
      <c r="A171" s="6" t="s">
        <v>1922</v>
      </c>
      <c r="B171" s="13" t="str">
        <f>VLOOKUP(A171,MUNI_LIST!B:C,2,)</f>
        <v xml:space="preserve">LINCOLN                       </v>
      </c>
      <c r="C171" s="6" t="s">
        <v>470</v>
      </c>
      <c r="D171" s="7" t="str">
        <f t="shared" si="2"/>
        <v>35014</v>
      </c>
      <c r="E171" s="13" t="str">
        <f>VLOOKUP(D171,MUNI_LIST!G:H,2,)</f>
        <v xml:space="preserve">TOWN   </v>
      </c>
      <c r="F171" s="13" t="str">
        <f>VLOOKUP(D171,MUNI_LIST!I:J,2,)</f>
        <v>MERRILL</v>
      </c>
      <c r="G171" s="5" t="s">
        <v>86</v>
      </c>
      <c r="H171" s="5" t="s">
        <v>2</v>
      </c>
      <c r="I171" s="5" t="s">
        <v>2</v>
      </c>
      <c r="J171" t="s">
        <v>60</v>
      </c>
    </row>
    <row r="172" spans="1:10" x14ac:dyDescent="0.25">
      <c r="A172" s="6" t="s">
        <v>1923</v>
      </c>
      <c r="B172" s="13" t="str">
        <f>VLOOKUP(A172,MUNI_LIST!B:C,2,)</f>
        <v xml:space="preserve">MANITOWOC                     </v>
      </c>
      <c r="C172" s="6" t="s">
        <v>470</v>
      </c>
      <c r="D172" s="7" t="str">
        <f t="shared" si="2"/>
        <v>36014</v>
      </c>
      <c r="E172" s="13" t="str">
        <f>VLOOKUP(D172,MUNI_LIST!G:H,2,)</f>
        <v xml:space="preserve">TOWN   </v>
      </c>
      <c r="F172" s="13" t="str">
        <f>VLOOKUP(D172,MUNI_LIST!I:J,2,)</f>
        <v>KOSSUTH</v>
      </c>
      <c r="G172" s="5" t="s">
        <v>33</v>
      </c>
      <c r="H172" s="5" t="s">
        <v>229</v>
      </c>
      <c r="I172" s="5" t="s">
        <v>2</v>
      </c>
      <c r="J172" t="s">
        <v>3</v>
      </c>
    </row>
    <row r="173" spans="1:10" x14ac:dyDescent="0.25">
      <c r="A173" s="6" t="s">
        <v>1924</v>
      </c>
      <c r="B173" s="13" t="str">
        <f>VLOOKUP(A173,MUNI_LIST!B:C,2,)</f>
        <v xml:space="preserve">MARINETTE                     </v>
      </c>
      <c r="C173" s="6" t="s">
        <v>470</v>
      </c>
      <c r="D173" s="7" t="str">
        <f t="shared" si="2"/>
        <v>38014</v>
      </c>
      <c r="E173" s="13" t="str">
        <f>VLOOKUP(D173,MUNI_LIST!G:H,2,)</f>
        <v xml:space="preserve">TOWN   </v>
      </c>
      <c r="F173" s="13" t="str">
        <f>VLOOKUP(D173,MUNI_LIST!I:J,2,)</f>
        <v>GROVER</v>
      </c>
      <c r="G173" s="5" t="s">
        <v>26</v>
      </c>
      <c r="H173" s="5" t="s">
        <v>263</v>
      </c>
      <c r="I173" s="5" t="s">
        <v>264</v>
      </c>
      <c r="J173" t="s">
        <v>10</v>
      </c>
    </row>
    <row r="174" spans="1:10" x14ac:dyDescent="0.25">
      <c r="A174" s="6" t="s">
        <v>1937</v>
      </c>
      <c r="B174" s="13" t="str">
        <f>VLOOKUP(A174,MUNI_LIST!B:C,2,)</f>
        <v xml:space="preserve">MARQUETTE                     </v>
      </c>
      <c r="C174" s="6" t="s">
        <v>470</v>
      </c>
      <c r="D174" s="7" t="str">
        <f t="shared" si="2"/>
        <v>39014</v>
      </c>
      <c r="E174" s="13" t="str">
        <f>VLOOKUP(D174,MUNI_LIST!G:H,2,)</f>
        <v xml:space="preserve">TOWN   </v>
      </c>
      <c r="F174" s="13" t="str">
        <f>VLOOKUP(D174,MUNI_LIST!I:J,2,)</f>
        <v>MOUNDVILLE</v>
      </c>
      <c r="G174" s="5" t="s">
        <v>13</v>
      </c>
      <c r="H174" s="5" t="s">
        <v>2</v>
      </c>
      <c r="I174" s="5" t="s">
        <v>2</v>
      </c>
      <c r="J174" t="s">
        <v>14</v>
      </c>
    </row>
    <row r="175" spans="1:10" x14ac:dyDescent="0.25">
      <c r="A175" s="6" t="s">
        <v>1959</v>
      </c>
      <c r="B175" s="13" t="str">
        <f>VLOOKUP(A175,MUNI_LIST!B:C,2,)</f>
        <v xml:space="preserve">PEPIN                         </v>
      </c>
      <c r="C175" s="6" t="s">
        <v>470</v>
      </c>
      <c r="D175" s="7" t="str">
        <f t="shared" si="2"/>
        <v>46014</v>
      </c>
      <c r="E175" s="13" t="str">
        <f>VLOOKUP(D175,MUNI_LIST!G:H,2,)</f>
        <v xml:space="preserve">TOWN   </v>
      </c>
      <c r="F175" s="13" t="str">
        <f>VLOOKUP(D175,MUNI_LIST!I:J,2,)</f>
        <v>WATERVILLE</v>
      </c>
      <c r="G175" s="5" t="s">
        <v>27</v>
      </c>
      <c r="H175" s="5" t="s">
        <v>2</v>
      </c>
      <c r="I175" s="5" t="s">
        <v>2</v>
      </c>
      <c r="J175" t="s">
        <v>10</v>
      </c>
    </row>
    <row r="176" spans="1:10" x14ac:dyDescent="0.25">
      <c r="A176" s="6" t="s">
        <v>1928</v>
      </c>
      <c r="B176" s="13" t="str">
        <f>VLOOKUP(A176,MUNI_LIST!B:C,2,)</f>
        <v xml:space="preserve">ROCK                          </v>
      </c>
      <c r="C176" s="6" t="s">
        <v>470</v>
      </c>
      <c r="D176" s="7" t="str">
        <f t="shared" si="2"/>
        <v>53014</v>
      </c>
      <c r="E176" s="13" t="str">
        <f>VLOOKUP(D176,MUNI_LIST!G:H,2,)</f>
        <v xml:space="preserve">TOWN   </v>
      </c>
      <c r="F176" s="13" t="str">
        <f>VLOOKUP(D176,MUNI_LIST!I:J,2,)</f>
        <v>HARMONY</v>
      </c>
      <c r="G176" s="5" t="s">
        <v>26</v>
      </c>
      <c r="H176" s="5" t="s">
        <v>337</v>
      </c>
      <c r="I176" s="5" t="s">
        <v>2</v>
      </c>
      <c r="J176" t="s">
        <v>10</v>
      </c>
    </row>
    <row r="177" spans="1:10" x14ac:dyDescent="0.25">
      <c r="A177" s="6" t="s">
        <v>1938</v>
      </c>
      <c r="B177" s="13" t="str">
        <f>VLOOKUP(A177,MUNI_LIST!B:C,2,)</f>
        <v xml:space="preserve">ST CROIX                      </v>
      </c>
      <c r="C177" s="6" t="s">
        <v>470</v>
      </c>
      <c r="D177" s="7" t="str">
        <f t="shared" si="2"/>
        <v>55014</v>
      </c>
      <c r="E177" s="13" t="str">
        <f>VLOOKUP(D177,MUNI_LIST!G:H,2,)</f>
        <v xml:space="preserve">TOWN   </v>
      </c>
      <c r="F177" s="13" t="str">
        <f>VLOOKUP(D177,MUNI_LIST!I:J,2,)</f>
        <v>FOREST</v>
      </c>
      <c r="G177" s="5" t="s">
        <v>7</v>
      </c>
      <c r="H177" s="5" t="s">
        <v>344</v>
      </c>
      <c r="I177" s="5" t="s">
        <v>2</v>
      </c>
      <c r="J177" t="s">
        <v>10</v>
      </c>
    </row>
    <row r="178" spans="1:10" x14ac:dyDescent="0.25">
      <c r="A178" s="6" t="s">
        <v>1940</v>
      </c>
      <c r="B178" s="13" t="str">
        <f>VLOOKUP(A178,MUNI_LIST!B:C,2,)</f>
        <v xml:space="preserve">SHAWANO                       </v>
      </c>
      <c r="C178" s="6" t="s">
        <v>470</v>
      </c>
      <c r="D178" s="7" t="str">
        <f t="shared" si="2"/>
        <v>58014</v>
      </c>
      <c r="E178" s="13" t="str">
        <f>VLOOKUP(D178,MUNI_LIST!G:H,2,)</f>
        <v xml:space="preserve">TOWN   </v>
      </c>
      <c r="F178" s="13" t="str">
        <f>VLOOKUP(D178,MUNI_LIST!I:J,2,)</f>
        <v>FAIRBANKS</v>
      </c>
      <c r="G178" s="5" t="s">
        <v>26</v>
      </c>
      <c r="H178" s="5" t="s">
        <v>364</v>
      </c>
      <c r="I178" s="5" t="s">
        <v>365</v>
      </c>
      <c r="J178" t="s">
        <v>10</v>
      </c>
    </row>
    <row r="179" spans="1:10" x14ac:dyDescent="0.25">
      <c r="A179" s="6" t="s">
        <v>1941</v>
      </c>
      <c r="B179" s="13" t="str">
        <f>VLOOKUP(A179,MUNI_LIST!B:C,2,)</f>
        <v xml:space="preserve">SHEBOYGAN                     </v>
      </c>
      <c r="C179" s="6" t="s">
        <v>470</v>
      </c>
      <c r="D179" s="7" t="str">
        <f t="shared" si="2"/>
        <v>59014</v>
      </c>
      <c r="E179" s="13" t="str">
        <f>VLOOKUP(D179,MUNI_LIST!G:H,2,)</f>
        <v xml:space="preserve">TOWN   </v>
      </c>
      <c r="F179" s="13" t="str">
        <f>VLOOKUP(D179,MUNI_LIST!I:J,2,)</f>
        <v>MOSEL</v>
      </c>
      <c r="G179" s="5" t="s">
        <v>33</v>
      </c>
      <c r="H179" s="5" t="s">
        <v>377</v>
      </c>
      <c r="I179" s="5" t="s">
        <v>2</v>
      </c>
      <c r="J179" t="s">
        <v>3</v>
      </c>
    </row>
    <row r="180" spans="1:10" x14ac:dyDescent="0.25">
      <c r="A180" s="6" t="s">
        <v>1963</v>
      </c>
      <c r="B180" s="13" t="str">
        <f>VLOOKUP(A180,MUNI_LIST!B:C,2,)</f>
        <v xml:space="preserve">TREMPEALEAU                   </v>
      </c>
      <c r="C180" s="6" t="s">
        <v>470</v>
      </c>
      <c r="D180" s="7" t="str">
        <f t="shared" si="2"/>
        <v>61014</v>
      </c>
      <c r="E180" s="13" t="str">
        <f>VLOOKUP(D180,MUNI_LIST!G:H,2,)</f>
        <v xml:space="preserve">TOWN   </v>
      </c>
      <c r="F180" s="13" t="str">
        <f>VLOOKUP(D180,MUNI_LIST!I:J,2,)</f>
        <v>ETTRICK</v>
      </c>
      <c r="G180" s="5" t="s">
        <v>87</v>
      </c>
      <c r="H180" s="5" t="s">
        <v>386</v>
      </c>
      <c r="I180" s="5" t="s">
        <v>387</v>
      </c>
      <c r="J180" t="s">
        <v>10</v>
      </c>
    </row>
    <row r="181" spans="1:10" x14ac:dyDescent="0.25">
      <c r="A181" s="6" t="s">
        <v>1943</v>
      </c>
      <c r="B181" s="13" t="str">
        <f>VLOOKUP(A181,MUNI_LIST!B:C,2,)</f>
        <v xml:space="preserve">WAUKESHA                      </v>
      </c>
      <c r="C181" s="6" t="s">
        <v>470</v>
      </c>
      <c r="D181" s="7" t="str">
        <f t="shared" si="2"/>
        <v>67014</v>
      </c>
      <c r="E181" s="13" t="str">
        <f>VLOOKUP(D181,MUNI_LIST!G:H,2,)</f>
        <v xml:space="preserve">TOWN   </v>
      </c>
      <c r="F181" s="13" t="str">
        <f>VLOOKUP(D181,MUNI_LIST!I:J,2,)</f>
        <v>MERTON</v>
      </c>
      <c r="G181" s="5" t="s">
        <v>33</v>
      </c>
      <c r="H181" s="5" t="s">
        <v>416</v>
      </c>
      <c r="I181" s="5" t="s">
        <v>2</v>
      </c>
      <c r="J181" t="s">
        <v>3</v>
      </c>
    </row>
    <row r="182" spans="1:10" x14ac:dyDescent="0.25">
      <c r="A182" s="6" t="s">
        <v>1933</v>
      </c>
      <c r="B182" s="13" t="str">
        <f>VLOOKUP(A182,MUNI_LIST!B:C,2,)</f>
        <v xml:space="preserve">WAUSHARA                      </v>
      </c>
      <c r="C182" s="6" t="s">
        <v>470</v>
      </c>
      <c r="D182" s="7" t="str">
        <f t="shared" si="2"/>
        <v>69014</v>
      </c>
      <c r="E182" s="13" t="str">
        <f>VLOOKUP(D182,MUNI_LIST!G:H,2,)</f>
        <v xml:space="preserve">TOWN   </v>
      </c>
      <c r="F182" s="13" t="str">
        <f>VLOOKUP(D182,MUNI_LIST!I:J,2,)</f>
        <v>LEON</v>
      </c>
      <c r="G182" s="5" t="s">
        <v>6</v>
      </c>
      <c r="H182" s="5" t="s">
        <v>2</v>
      </c>
      <c r="I182" s="5" t="s">
        <v>2</v>
      </c>
      <c r="J182" t="s">
        <v>3</v>
      </c>
    </row>
    <row r="183" spans="1:10" x14ac:dyDescent="0.25">
      <c r="A183" s="6" t="s">
        <v>1946</v>
      </c>
      <c r="B183" s="13" t="str">
        <f>VLOOKUP(A183,MUNI_LIST!B:C,2,)</f>
        <v xml:space="preserve">WOOD                          </v>
      </c>
      <c r="C183" s="6" t="s">
        <v>470</v>
      </c>
      <c r="D183" s="7" t="str">
        <f t="shared" si="2"/>
        <v>71014</v>
      </c>
      <c r="E183" s="13" t="str">
        <f>VLOOKUP(D183,MUNI_LIST!G:H,2,)</f>
        <v xml:space="preserve">TOWN   </v>
      </c>
      <c r="F183" s="13" t="str">
        <f>VLOOKUP(D183,MUNI_LIST!I:J,2,)</f>
        <v>GRAND RAPIDS</v>
      </c>
      <c r="G183" s="5" t="s">
        <v>1</v>
      </c>
      <c r="H183" s="5" t="s">
        <v>2</v>
      </c>
      <c r="I183" s="5" t="s">
        <v>2</v>
      </c>
      <c r="J183" t="s">
        <v>3</v>
      </c>
    </row>
    <row r="184" spans="1:10" x14ac:dyDescent="0.25">
      <c r="A184" s="6" t="s">
        <v>457</v>
      </c>
      <c r="B184" s="13" t="str">
        <f>VLOOKUP(A184,MUNI_LIST!B:C,2,)</f>
        <v xml:space="preserve">BARRON                        </v>
      </c>
      <c r="C184" s="6" t="s">
        <v>471</v>
      </c>
      <c r="D184" s="7" t="str">
        <f t="shared" si="2"/>
        <v>03016</v>
      </c>
      <c r="E184" s="13" t="str">
        <f>VLOOKUP(D184,MUNI_LIST!G:H,2,)</f>
        <v xml:space="preserve">TOWN   </v>
      </c>
      <c r="F184" s="13" t="str">
        <f>VLOOKUP(D184,MUNI_LIST!I:J,2,)</f>
        <v>CRYSTAL LAKE</v>
      </c>
      <c r="G184" s="5" t="s">
        <v>15</v>
      </c>
      <c r="H184" s="5" t="s">
        <v>16</v>
      </c>
      <c r="I184" s="5" t="s">
        <v>2</v>
      </c>
      <c r="J184" t="s">
        <v>10</v>
      </c>
    </row>
    <row r="185" spans="1:10" x14ac:dyDescent="0.25">
      <c r="A185" s="6" t="s">
        <v>462</v>
      </c>
      <c r="B185" s="13" t="str">
        <f>VLOOKUP(A185,MUNI_LIST!B:C,2,)</f>
        <v xml:space="preserve">CALUMET                       </v>
      </c>
      <c r="C185" s="6" t="s">
        <v>471</v>
      </c>
      <c r="D185" s="7" t="str">
        <f t="shared" si="2"/>
        <v>08016</v>
      </c>
      <c r="E185" s="13" t="str">
        <f>VLOOKUP(D185,MUNI_LIST!G:H,2,)</f>
        <v xml:space="preserve">TOWN   </v>
      </c>
      <c r="F185" s="13" t="str">
        <f>VLOOKUP(D185,MUNI_LIST!I:J,2,)</f>
        <v>STOCKBRIDGE</v>
      </c>
      <c r="G185" s="5" t="s">
        <v>77</v>
      </c>
      <c r="H185" s="5" t="s">
        <v>2</v>
      </c>
      <c r="I185" s="5" t="s">
        <v>2</v>
      </c>
      <c r="J185" t="s">
        <v>14</v>
      </c>
    </row>
    <row r="186" spans="1:10" x14ac:dyDescent="0.25">
      <c r="A186" s="6" t="s">
        <v>1962</v>
      </c>
      <c r="B186" s="13" t="str">
        <f>VLOOKUP(A186,MUNI_LIST!B:C,2,)</f>
        <v xml:space="preserve">CLARK                         </v>
      </c>
      <c r="C186" s="6" t="s">
        <v>471</v>
      </c>
      <c r="D186" s="7" t="str">
        <f t="shared" si="2"/>
        <v>10016</v>
      </c>
      <c r="E186" s="13" t="str">
        <f>VLOOKUP(D186,MUNI_LIST!G:H,2,)</f>
        <v xml:space="preserve">TOWN   </v>
      </c>
      <c r="F186" s="13" t="str">
        <f>VLOOKUP(D186,MUNI_LIST!I:J,2,)</f>
        <v>GRANT</v>
      </c>
      <c r="G186" s="5" t="s">
        <v>90</v>
      </c>
      <c r="H186" s="5" t="s">
        <v>91</v>
      </c>
      <c r="I186" s="5" t="s">
        <v>92</v>
      </c>
      <c r="J186" t="s">
        <v>93</v>
      </c>
    </row>
    <row r="187" spans="1:10" x14ac:dyDescent="0.25">
      <c r="A187" s="6" t="s">
        <v>1912</v>
      </c>
      <c r="B187" s="13" t="str">
        <f>VLOOKUP(A187,MUNI_LIST!B:C,2,)</f>
        <v xml:space="preserve">DANE                          </v>
      </c>
      <c r="C187" s="6" t="s">
        <v>471</v>
      </c>
      <c r="D187" s="7" t="str">
        <f t="shared" si="2"/>
        <v>13016</v>
      </c>
      <c r="E187" s="13" t="str">
        <f>VLOOKUP(D187,MUNI_LIST!G:H,2,)</f>
        <v xml:space="preserve">TOWN   </v>
      </c>
      <c r="F187" s="13" t="str">
        <f>VLOOKUP(D187,MUNI_LIST!I:J,2,)</f>
        <v>CHRISTIANA</v>
      </c>
      <c r="G187" s="5" t="s">
        <v>1</v>
      </c>
      <c r="H187" s="5" t="s">
        <v>2</v>
      </c>
      <c r="I187" s="5" t="s">
        <v>2</v>
      </c>
      <c r="J187" t="s">
        <v>3</v>
      </c>
    </row>
    <row r="188" spans="1:10" x14ac:dyDescent="0.25">
      <c r="A188" s="6" t="s">
        <v>1935</v>
      </c>
      <c r="B188" s="13" t="str">
        <f>VLOOKUP(A188,MUNI_LIST!B:C,2,)</f>
        <v xml:space="preserve">DUNN                          </v>
      </c>
      <c r="C188" s="6" t="s">
        <v>471</v>
      </c>
      <c r="D188" s="7" t="str">
        <f t="shared" si="2"/>
        <v>17016</v>
      </c>
      <c r="E188" s="13" t="str">
        <f>VLOOKUP(D188,MUNI_LIST!G:H,2,)</f>
        <v xml:space="preserve">TOWN   </v>
      </c>
      <c r="F188" s="13" t="str">
        <f>VLOOKUP(D188,MUNI_LIST!I:J,2,)</f>
        <v>MENOMONIE</v>
      </c>
      <c r="G188" s="5" t="s">
        <v>27</v>
      </c>
      <c r="H188" s="5" t="s">
        <v>2</v>
      </c>
      <c r="I188" s="5" t="s">
        <v>2</v>
      </c>
      <c r="J188" t="s">
        <v>10</v>
      </c>
    </row>
    <row r="189" spans="1:10" x14ac:dyDescent="0.25">
      <c r="A189" s="6" t="s">
        <v>1935</v>
      </c>
      <c r="B189" s="13" t="str">
        <f>VLOOKUP(A189,MUNI_LIST!B:C,2,)</f>
        <v xml:space="preserve">DUNN                          </v>
      </c>
      <c r="C189" s="6" t="s">
        <v>471</v>
      </c>
      <c r="D189" s="7" t="str">
        <f t="shared" si="2"/>
        <v>17016</v>
      </c>
      <c r="E189" s="13" t="str">
        <f>VLOOKUP(D189,MUNI_LIST!G:H,2,)</f>
        <v xml:space="preserve">TOWN   </v>
      </c>
      <c r="F189" s="13" t="str">
        <f>VLOOKUP(D189,MUNI_LIST!I:J,2,)</f>
        <v>MENOMONIE</v>
      </c>
      <c r="G189" s="5" t="s">
        <v>1</v>
      </c>
      <c r="H189" s="5" t="s">
        <v>2</v>
      </c>
      <c r="I189" s="5" t="s">
        <v>2</v>
      </c>
      <c r="J189" t="s">
        <v>3</v>
      </c>
    </row>
    <row r="190" spans="1:10" x14ac:dyDescent="0.25">
      <c r="A190" s="6" t="s">
        <v>1915</v>
      </c>
      <c r="B190" s="13" t="str">
        <f>VLOOKUP(A190,MUNI_LIST!B:C,2,)</f>
        <v xml:space="preserve">EAU CLAIRE                    </v>
      </c>
      <c r="C190" s="6" t="s">
        <v>471</v>
      </c>
      <c r="D190" s="7" t="str">
        <f t="shared" si="2"/>
        <v>18016</v>
      </c>
      <c r="E190" s="13" t="str">
        <f>VLOOKUP(D190,MUNI_LIST!G:H,2,)</f>
        <v xml:space="preserve">TOWN   </v>
      </c>
      <c r="F190" s="13" t="str">
        <f>VLOOKUP(D190,MUNI_LIST!I:J,2,)</f>
        <v>OTTER CREEK</v>
      </c>
      <c r="G190" s="5" t="s">
        <v>33</v>
      </c>
      <c r="H190" s="5" t="s">
        <v>153</v>
      </c>
      <c r="I190" s="5" t="s">
        <v>2</v>
      </c>
      <c r="J190" t="s">
        <v>3</v>
      </c>
    </row>
    <row r="191" spans="1:10" x14ac:dyDescent="0.25">
      <c r="A191" s="6" t="s">
        <v>1956</v>
      </c>
      <c r="B191" s="13" t="str">
        <f>VLOOKUP(A191,MUNI_LIST!B:C,2,)</f>
        <v xml:space="preserve">FOND DU LAC                   </v>
      </c>
      <c r="C191" s="6" t="s">
        <v>471</v>
      </c>
      <c r="D191" s="7" t="str">
        <f t="shared" si="2"/>
        <v>20016</v>
      </c>
      <c r="E191" s="13" t="str">
        <f>VLOOKUP(D191,MUNI_LIST!G:H,2,)</f>
        <v xml:space="preserve">TOWN   </v>
      </c>
      <c r="F191" s="13" t="str">
        <f>VLOOKUP(D191,MUNI_LIST!I:J,2,)</f>
        <v>EMPIRE</v>
      </c>
      <c r="G191" s="5" t="s">
        <v>33</v>
      </c>
      <c r="H191" s="5" t="s">
        <v>163</v>
      </c>
      <c r="I191" s="5" t="s">
        <v>164</v>
      </c>
      <c r="J191" t="s">
        <v>3</v>
      </c>
    </row>
    <row r="192" spans="1:10" x14ac:dyDescent="0.25">
      <c r="A192" s="6" t="s">
        <v>1949</v>
      </c>
      <c r="B192" s="13" t="str">
        <f>VLOOKUP(A192,MUNI_LIST!B:C,2,)</f>
        <v xml:space="preserve">KEWAUNEE                      </v>
      </c>
      <c r="C192" s="6" t="s">
        <v>471</v>
      </c>
      <c r="D192" s="7" t="str">
        <f t="shared" si="2"/>
        <v>31016</v>
      </c>
      <c r="E192" s="13" t="str">
        <f>VLOOKUP(D192,MUNI_LIST!G:H,2,)</f>
        <v xml:space="preserve">TOWN   </v>
      </c>
      <c r="F192" s="13" t="str">
        <f>VLOOKUP(D192,MUNI_LIST!I:J,2,)</f>
        <v>PIERCE</v>
      </c>
      <c r="G192" s="5" t="s">
        <v>33</v>
      </c>
      <c r="H192" s="5" t="s">
        <v>212</v>
      </c>
      <c r="I192" s="5" t="s">
        <v>213</v>
      </c>
      <c r="J192" t="s">
        <v>3</v>
      </c>
    </row>
    <row r="193" spans="1:10" x14ac:dyDescent="0.25">
      <c r="A193" s="6" t="s">
        <v>1927</v>
      </c>
      <c r="B193" s="13" t="str">
        <f>VLOOKUP(A193,MUNI_LIST!B:C,2,)</f>
        <v xml:space="preserve">ONEIDA                        </v>
      </c>
      <c r="C193" s="6" t="s">
        <v>471</v>
      </c>
      <c r="D193" s="7" t="str">
        <f t="shared" si="2"/>
        <v>43016</v>
      </c>
      <c r="E193" s="13" t="str">
        <f>VLOOKUP(D193,MUNI_LIST!G:H,2,)</f>
        <v xml:space="preserve">TOWN   </v>
      </c>
      <c r="F193" s="13" t="str">
        <f>VLOOKUP(D193,MUNI_LIST!I:J,2,)</f>
        <v>MINOCQUA</v>
      </c>
      <c r="G193" s="5" t="s">
        <v>1</v>
      </c>
      <c r="H193" s="5" t="s">
        <v>2</v>
      </c>
      <c r="I193" s="5" t="s">
        <v>2</v>
      </c>
      <c r="J193" t="s">
        <v>3</v>
      </c>
    </row>
    <row r="194" spans="1:10" x14ac:dyDescent="0.25">
      <c r="A194" s="6" t="s">
        <v>1927</v>
      </c>
      <c r="B194" s="13" t="str">
        <f>VLOOKUP(A194,MUNI_LIST!B:C,2,)</f>
        <v xml:space="preserve">ONEIDA                        </v>
      </c>
      <c r="C194" s="6" t="s">
        <v>471</v>
      </c>
      <c r="D194" s="7" t="str">
        <f t="shared" si="2"/>
        <v>43016</v>
      </c>
      <c r="E194" s="13" t="str">
        <f>VLOOKUP(D194,MUNI_LIST!G:H,2,)</f>
        <v xml:space="preserve">TOWN   </v>
      </c>
      <c r="F194" s="13" t="str">
        <f>VLOOKUP(D194,MUNI_LIST!I:J,2,)</f>
        <v>MINOCQUA</v>
      </c>
      <c r="G194" s="5" t="s">
        <v>5</v>
      </c>
      <c r="H194" s="5" t="s">
        <v>2</v>
      </c>
      <c r="I194" s="5" t="s">
        <v>2</v>
      </c>
      <c r="J194" t="s">
        <v>3</v>
      </c>
    </row>
    <row r="195" spans="1:10" x14ac:dyDescent="0.25">
      <c r="A195" s="6" t="s">
        <v>1927</v>
      </c>
      <c r="B195" s="13" t="str">
        <f>VLOOKUP(A195,MUNI_LIST!B:C,2,)</f>
        <v xml:space="preserve">ONEIDA                        </v>
      </c>
      <c r="C195" s="6" t="s">
        <v>471</v>
      </c>
      <c r="D195" s="7" t="str">
        <f t="shared" ref="D195:D258" si="3">A195&amp;C195</f>
        <v>43016</v>
      </c>
      <c r="E195" s="13" t="str">
        <f>VLOOKUP(D195,MUNI_LIST!G:H,2,)</f>
        <v xml:space="preserve">TOWN   </v>
      </c>
      <c r="F195" s="13" t="str">
        <f>VLOOKUP(D195,MUNI_LIST!I:J,2,)</f>
        <v>MINOCQUA</v>
      </c>
      <c r="G195" s="5" t="s">
        <v>23</v>
      </c>
      <c r="H195" s="5" t="s">
        <v>2</v>
      </c>
      <c r="I195" s="5" t="s">
        <v>2</v>
      </c>
      <c r="J195" t="s">
        <v>24</v>
      </c>
    </row>
    <row r="196" spans="1:10" x14ac:dyDescent="0.25">
      <c r="A196" s="6" t="s">
        <v>1950</v>
      </c>
      <c r="B196" s="13" t="str">
        <f>VLOOKUP(A196,MUNI_LIST!B:C,2,)</f>
        <v xml:space="preserve">OUTAGAMIE                     </v>
      </c>
      <c r="C196" s="6" t="s">
        <v>471</v>
      </c>
      <c r="D196" s="7" t="str">
        <f t="shared" si="3"/>
        <v>44016</v>
      </c>
      <c r="E196" s="13" t="str">
        <f>VLOOKUP(D196,MUNI_LIST!G:H,2,)</f>
        <v xml:space="preserve">TOWN   </v>
      </c>
      <c r="F196" s="13" t="str">
        <f>VLOOKUP(D196,MUNI_LIST!I:J,2,)</f>
        <v>ELLINGTON</v>
      </c>
      <c r="G196" s="5" t="s">
        <v>15</v>
      </c>
      <c r="H196" s="5" t="s">
        <v>296</v>
      </c>
      <c r="I196" s="5" t="s">
        <v>297</v>
      </c>
      <c r="J196" t="s">
        <v>10</v>
      </c>
    </row>
    <row r="197" spans="1:10" x14ac:dyDescent="0.25">
      <c r="A197" s="6" t="s">
        <v>1964</v>
      </c>
      <c r="B197" s="13" t="str">
        <f>VLOOKUP(A197,MUNI_LIST!B:C,2,)</f>
        <v xml:space="preserve">PIERCE                        </v>
      </c>
      <c r="C197" s="6" t="s">
        <v>471</v>
      </c>
      <c r="D197" s="7" t="str">
        <f t="shared" si="3"/>
        <v>47016</v>
      </c>
      <c r="E197" s="13" t="str">
        <f>VLOOKUP(D197,MUNI_LIST!G:H,2,)</f>
        <v xml:space="preserve">TOWN   </v>
      </c>
      <c r="F197" s="13" t="str">
        <f>VLOOKUP(D197,MUNI_LIST!I:J,2,)</f>
        <v>MAIDEN ROCK</v>
      </c>
      <c r="G197" s="5" t="s">
        <v>113</v>
      </c>
      <c r="H197" s="5" t="s">
        <v>2</v>
      </c>
      <c r="I197" s="5" t="s">
        <v>2</v>
      </c>
      <c r="J197" t="s">
        <v>3</v>
      </c>
    </row>
    <row r="198" spans="1:10" x14ac:dyDescent="0.25">
      <c r="A198" s="6" t="s">
        <v>1928</v>
      </c>
      <c r="B198" s="13" t="str">
        <f>VLOOKUP(A198,MUNI_LIST!B:C,2,)</f>
        <v xml:space="preserve">ROCK                          </v>
      </c>
      <c r="C198" s="6" t="s">
        <v>471</v>
      </c>
      <c r="D198" s="7" t="str">
        <f t="shared" si="3"/>
        <v>53016</v>
      </c>
      <c r="E198" s="13" t="str">
        <f>VLOOKUP(D198,MUNI_LIST!G:H,2,)</f>
        <v xml:space="preserve">TOWN   </v>
      </c>
      <c r="F198" s="13" t="str">
        <f>VLOOKUP(D198,MUNI_LIST!I:J,2,)</f>
        <v>JANESVILLE</v>
      </c>
      <c r="G198" s="5" t="s">
        <v>62</v>
      </c>
      <c r="H198" s="5" t="s">
        <v>2</v>
      </c>
      <c r="I198" s="5" t="s">
        <v>2</v>
      </c>
      <c r="J198" t="s">
        <v>10</v>
      </c>
    </row>
    <row r="199" spans="1:10" x14ac:dyDescent="0.25">
      <c r="A199" s="6" t="s">
        <v>1938</v>
      </c>
      <c r="B199" s="13" t="str">
        <f>VLOOKUP(A199,MUNI_LIST!B:C,2,)</f>
        <v xml:space="preserve">ST CROIX                      </v>
      </c>
      <c r="C199" s="6" t="s">
        <v>471</v>
      </c>
      <c r="D199" s="7" t="str">
        <f t="shared" si="3"/>
        <v>55016</v>
      </c>
      <c r="E199" s="13" t="str">
        <f>VLOOKUP(D199,MUNI_LIST!G:H,2,)</f>
        <v xml:space="preserve">TOWN   </v>
      </c>
      <c r="F199" s="13" t="str">
        <f>VLOOKUP(D199,MUNI_LIST!I:J,2,)</f>
        <v>GLENWOOD</v>
      </c>
      <c r="G199" s="5" t="s">
        <v>7</v>
      </c>
      <c r="H199" s="5" t="s">
        <v>345</v>
      </c>
      <c r="I199" s="5" t="s">
        <v>346</v>
      </c>
      <c r="J199" t="s">
        <v>10</v>
      </c>
    </row>
    <row r="200" spans="1:10" x14ac:dyDescent="0.25">
      <c r="A200" s="6" t="s">
        <v>1930</v>
      </c>
      <c r="B200" s="13" t="str">
        <f>VLOOKUP(A200,MUNI_LIST!B:C,2,)</f>
        <v xml:space="preserve">WALWORTH                      </v>
      </c>
      <c r="C200" s="6" t="s">
        <v>471</v>
      </c>
      <c r="D200" s="7" t="str">
        <f t="shared" si="3"/>
        <v>64016</v>
      </c>
      <c r="E200" s="13" t="str">
        <f>VLOOKUP(D200,MUNI_LIST!G:H,2,)</f>
        <v xml:space="preserve">TOWN   </v>
      </c>
      <c r="F200" s="13" t="str">
        <f>VLOOKUP(D200,MUNI_LIST!I:J,2,)</f>
        <v>LINN</v>
      </c>
      <c r="G200" s="5" t="s">
        <v>33</v>
      </c>
      <c r="H200" s="5" t="s">
        <v>397</v>
      </c>
      <c r="I200" s="5" t="s">
        <v>2</v>
      </c>
      <c r="J200" t="s">
        <v>3</v>
      </c>
    </row>
    <row r="201" spans="1:10" x14ac:dyDescent="0.25">
      <c r="A201" s="6" t="s">
        <v>1932</v>
      </c>
      <c r="B201" s="13" t="str">
        <f>VLOOKUP(A201,MUNI_LIST!B:C,2,)</f>
        <v xml:space="preserve">WASHINGTON                    </v>
      </c>
      <c r="C201" s="6" t="s">
        <v>471</v>
      </c>
      <c r="D201" s="7" t="str">
        <f t="shared" si="3"/>
        <v>66016</v>
      </c>
      <c r="E201" s="13" t="str">
        <f>VLOOKUP(D201,MUNI_LIST!G:H,2,)</f>
        <v xml:space="preserve">TOWN   </v>
      </c>
      <c r="F201" s="13" t="str">
        <f>VLOOKUP(D201,MUNI_LIST!I:J,2,)</f>
        <v>KEWASKUM</v>
      </c>
      <c r="G201" s="5" t="s">
        <v>33</v>
      </c>
      <c r="H201" s="5" t="s">
        <v>405</v>
      </c>
      <c r="I201" s="5" t="s">
        <v>2</v>
      </c>
      <c r="J201" t="s">
        <v>3</v>
      </c>
    </row>
    <row r="202" spans="1:10" x14ac:dyDescent="0.25">
      <c r="A202" s="6" t="s">
        <v>1943</v>
      </c>
      <c r="B202" s="13" t="str">
        <f>VLOOKUP(A202,MUNI_LIST!B:C,2,)</f>
        <v xml:space="preserve">WAUKESHA                      </v>
      </c>
      <c r="C202" s="6" t="s">
        <v>471</v>
      </c>
      <c r="D202" s="7" t="str">
        <f t="shared" si="3"/>
        <v>67016</v>
      </c>
      <c r="E202" s="13" t="str">
        <f>VLOOKUP(D202,MUNI_LIST!G:H,2,)</f>
        <v xml:space="preserve">TOWN   </v>
      </c>
      <c r="F202" s="13" t="str">
        <f>VLOOKUP(D202,MUNI_LIST!I:J,2,)</f>
        <v>MUKWONAGO</v>
      </c>
      <c r="G202" s="5" t="s">
        <v>33</v>
      </c>
      <c r="H202" s="5" t="s">
        <v>417</v>
      </c>
      <c r="I202" s="5" t="s">
        <v>2</v>
      </c>
      <c r="J202" t="s">
        <v>3</v>
      </c>
    </row>
    <row r="203" spans="1:10" x14ac:dyDescent="0.25">
      <c r="A203" s="6" t="s">
        <v>1946</v>
      </c>
      <c r="B203" s="13" t="str">
        <f>VLOOKUP(A203,MUNI_LIST!B:C,2,)</f>
        <v xml:space="preserve">WOOD                          </v>
      </c>
      <c r="C203" s="6" t="s">
        <v>471</v>
      </c>
      <c r="D203" s="7" t="str">
        <f t="shared" si="3"/>
        <v>71016</v>
      </c>
      <c r="E203" s="13" t="str">
        <f>VLOOKUP(D203,MUNI_LIST!G:H,2,)</f>
        <v xml:space="preserve">TOWN   </v>
      </c>
      <c r="F203" s="13" t="str">
        <f>VLOOKUP(D203,MUNI_LIST!I:J,2,)</f>
        <v>HANSEN</v>
      </c>
      <c r="G203" s="5" t="s">
        <v>1</v>
      </c>
      <c r="H203" s="5" t="s">
        <v>2</v>
      </c>
      <c r="I203" s="5" t="s">
        <v>2</v>
      </c>
      <c r="J203" t="s">
        <v>3</v>
      </c>
    </row>
    <row r="204" spans="1:10" x14ac:dyDescent="0.25">
      <c r="A204" s="6" t="s">
        <v>456</v>
      </c>
      <c r="B204" s="13" t="str">
        <f>VLOOKUP(A204,MUNI_LIST!B:C,2,)</f>
        <v xml:space="preserve">ASHLAND                       </v>
      </c>
      <c r="C204" s="6" t="s">
        <v>472</v>
      </c>
      <c r="D204" s="7" t="str">
        <f t="shared" si="3"/>
        <v>02018</v>
      </c>
      <c r="E204" s="13" t="str">
        <f>VLOOKUP(D204,MUNI_LIST!G:H,2,)</f>
        <v xml:space="preserve">TOWN   </v>
      </c>
      <c r="F204" s="13" t="str">
        <f>VLOOKUP(D204,MUNI_LIST!I:J,2,)</f>
        <v>MORSE</v>
      </c>
      <c r="G204" s="5" t="s">
        <v>1</v>
      </c>
      <c r="H204" s="5" t="s">
        <v>2</v>
      </c>
      <c r="I204" s="5" t="s">
        <v>2</v>
      </c>
      <c r="J204" t="s">
        <v>3</v>
      </c>
    </row>
    <row r="205" spans="1:10" x14ac:dyDescent="0.25">
      <c r="A205" s="6" t="s">
        <v>458</v>
      </c>
      <c r="B205" s="13" t="str">
        <f>VLOOKUP(A205,MUNI_LIST!B:C,2,)</f>
        <v xml:space="preserve">BAYFIELD                      </v>
      </c>
      <c r="C205" s="6" t="s">
        <v>472</v>
      </c>
      <c r="D205" s="7" t="str">
        <f t="shared" si="3"/>
        <v>04018</v>
      </c>
      <c r="E205" s="13" t="str">
        <f>VLOOKUP(D205,MUNI_LIST!G:H,2,)</f>
        <v xml:space="preserve">TOWN   </v>
      </c>
      <c r="F205" s="13" t="str">
        <f>VLOOKUP(D205,MUNI_LIST!I:J,2,)</f>
        <v>DRUMMOND</v>
      </c>
      <c r="G205" s="5" t="s">
        <v>7</v>
      </c>
      <c r="H205" s="5" t="s">
        <v>2</v>
      </c>
      <c r="I205" s="5" t="s">
        <v>2</v>
      </c>
      <c r="J205" t="s">
        <v>10</v>
      </c>
    </row>
    <row r="206" spans="1:10" x14ac:dyDescent="0.25">
      <c r="A206" s="6" t="s">
        <v>462</v>
      </c>
      <c r="B206" s="13" t="str">
        <f>VLOOKUP(A206,MUNI_LIST!B:C,2,)</f>
        <v xml:space="preserve">CALUMET                       </v>
      </c>
      <c r="C206" s="6" t="s">
        <v>472</v>
      </c>
      <c r="D206" s="7" t="str">
        <f t="shared" si="3"/>
        <v>08018</v>
      </c>
      <c r="E206" s="13" t="str">
        <f>VLOOKUP(D206,MUNI_LIST!G:H,2,)</f>
        <v xml:space="preserve">TOWN   </v>
      </c>
      <c r="F206" s="13" t="str">
        <f>VLOOKUP(D206,MUNI_LIST!I:J,2,)</f>
        <v>WOODVILLE</v>
      </c>
      <c r="G206" s="5" t="s">
        <v>26</v>
      </c>
      <c r="H206" s="5" t="s">
        <v>78</v>
      </c>
      <c r="I206" s="5" t="s">
        <v>70</v>
      </c>
      <c r="J206" t="s">
        <v>10</v>
      </c>
    </row>
    <row r="207" spans="1:10" x14ac:dyDescent="0.25">
      <c r="A207" s="6" t="s">
        <v>1962</v>
      </c>
      <c r="B207" s="13" t="str">
        <f>VLOOKUP(A207,MUNI_LIST!B:C,2,)</f>
        <v xml:space="preserve">CLARK                         </v>
      </c>
      <c r="C207" s="6" t="s">
        <v>472</v>
      </c>
      <c r="D207" s="7" t="str">
        <f t="shared" si="3"/>
        <v>10018</v>
      </c>
      <c r="E207" s="13" t="str">
        <f>VLOOKUP(D207,MUNI_LIST!G:H,2,)</f>
        <v xml:space="preserve">TOWN   </v>
      </c>
      <c r="F207" s="13" t="str">
        <f>VLOOKUP(D207,MUNI_LIST!I:J,2,)</f>
        <v>GREEN GROVE</v>
      </c>
      <c r="G207" s="5" t="s">
        <v>7</v>
      </c>
      <c r="H207" s="5" t="s">
        <v>2</v>
      </c>
      <c r="I207" s="5" t="s">
        <v>2</v>
      </c>
      <c r="J207" t="s">
        <v>10</v>
      </c>
    </row>
    <row r="208" spans="1:10" x14ac:dyDescent="0.25">
      <c r="A208" s="6" t="s">
        <v>1913</v>
      </c>
      <c r="B208" s="13" t="str">
        <f>VLOOKUP(A208,MUNI_LIST!B:C,2,)</f>
        <v xml:space="preserve">DOOR                          </v>
      </c>
      <c r="C208" s="6" t="s">
        <v>472</v>
      </c>
      <c r="D208" s="7" t="str">
        <f t="shared" si="3"/>
        <v>15018</v>
      </c>
      <c r="E208" s="13" t="str">
        <f>VLOOKUP(D208,MUNI_LIST!G:H,2,)</f>
        <v xml:space="preserve">TOWN   </v>
      </c>
      <c r="F208" s="13" t="str">
        <f>VLOOKUP(D208,MUNI_LIST!I:J,2,)</f>
        <v>LIBERTY GROVE</v>
      </c>
      <c r="G208" s="5" t="s">
        <v>7</v>
      </c>
      <c r="H208" s="5" t="s">
        <v>130</v>
      </c>
      <c r="I208" s="5" t="s">
        <v>131</v>
      </c>
      <c r="J208" t="s">
        <v>10</v>
      </c>
    </row>
    <row r="209" spans="1:10" x14ac:dyDescent="0.25">
      <c r="A209" s="6" t="s">
        <v>1947</v>
      </c>
      <c r="B209" s="13" t="str">
        <f>VLOOKUP(A209,MUNI_LIST!B:C,2,)</f>
        <v xml:space="preserve">FOREST                        </v>
      </c>
      <c r="C209" s="6" t="s">
        <v>472</v>
      </c>
      <c r="D209" s="7" t="str">
        <f t="shared" si="3"/>
        <v>21018</v>
      </c>
      <c r="E209" s="13" t="str">
        <f>VLOOKUP(D209,MUNI_LIST!G:H,2,)</f>
        <v xml:space="preserve">TOWN   </v>
      </c>
      <c r="F209" s="13" t="str">
        <f>VLOOKUP(D209,MUNI_LIST!I:J,2,)</f>
        <v>LAONA</v>
      </c>
      <c r="G209" s="5" t="s">
        <v>90</v>
      </c>
      <c r="H209" s="5" t="s">
        <v>180</v>
      </c>
      <c r="I209" s="5" t="s">
        <v>181</v>
      </c>
      <c r="J209" t="s">
        <v>93</v>
      </c>
    </row>
    <row r="210" spans="1:10" x14ac:dyDescent="0.25">
      <c r="A210" s="6" t="s">
        <v>1917</v>
      </c>
      <c r="B210" s="13" t="str">
        <f>VLOOKUP(A210,MUNI_LIST!B:C,2,)</f>
        <v xml:space="preserve">GREEN LAKE                    </v>
      </c>
      <c r="C210" s="6" t="s">
        <v>472</v>
      </c>
      <c r="D210" s="7" t="str">
        <f t="shared" si="3"/>
        <v>24018</v>
      </c>
      <c r="E210" s="13" t="str">
        <f>VLOOKUP(D210,MUNI_LIST!G:H,2,)</f>
        <v xml:space="preserve">TOWN   </v>
      </c>
      <c r="F210" s="13" t="str">
        <f>VLOOKUP(D210,MUNI_LIST!I:J,2,)</f>
        <v>SAINT MARIE</v>
      </c>
      <c r="G210" s="5" t="s">
        <v>105</v>
      </c>
      <c r="H210" s="5" t="s">
        <v>2</v>
      </c>
      <c r="I210" s="5" t="s">
        <v>2</v>
      </c>
      <c r="J210" t="s">
        <v>3</v>
      </c>
    </row>
    <row r="211" spans="1:10" x14ac:dyDescent="0.25">
      <c r="A211" s="6" t="s">
        <v>1961</v>
      </c>
      <c r="B211" s="13" t="str">
        <f>VLOOKUP(A211,MUNI_LIST!B:C,2,)</f>
        <v xml:space="preserve">IRON                          </v>
      </c>
      <c r="C211" s="6" t="s">
        <v>472</v>
      </c>
      <c r="D211" s="7" t="str">
        <f t="shared" si="3"/>
        <v>26018</v>
      </c>
      <c r="E211" s="13" t="str">
        <f>VLOOKUP(D211,MUNI_LIST!G:H,2,)</f>
        <v xml:space="preserve">TOWN   </v>
      </c>
      <c r="F211" s="13" t="str">
        <f>VLOOKUP(D211,MUNI_LIST!I:J,2,)</f>
        <v>SAXON</v>
      </c>
      <c r="G211" s="5" t="s">
        <v>6</v>
      </c>
      <c r="H211" s="5" t="s">
        <v>2</v>
      </c>
      <c r="I211" s="5" t="s">
        <v>2</v>
      </c>
      <c r="J211" t="s">
        <v>3</v>
      </c>
    </row>
    <row r="212" spans="1:10" x14ac:dyDescent="0.25">
      <c r="A212" s="6" t="s">
        <v>1948</v>
      </c>
      <c r="B212" s="13" t="str">
        <f>VLOOKUP(A212,MUNI_LIST!B:C,2,)</f>
        <v xml:space="preserve">JEFFERSON                     </v>
      </c>
      <c r="C212" s="6" t="s">
        <v>472</v>
      </c>
      <c r="D212" s="7" t="str">
        <f t="shared" si="3"/>
        <v>28018</v>
      </c>
      <c r="E212" s="13" t="str">
        <f>VLOOKUP(D212,MUNI_LIST!G:H,2,)</f>
        <v xml:space="preserve">TOWN   </v>
      </c>
      <c r="F212" s="13" t="str">
        <f>VLOOKUP(D212,MUNI_LIST!I:J,2,)</f>
        <v>LAKE MILLS</v>
      </c>
      <c r="G212" s="5" t="s">
        <v>26</v>
      </c>
      <c r="H212" s="5" t="s">
        <v>198</v>
      </c>
      <c r="I212" s="5" t="s">
        <v>2</v>
      </c>
      <c r="J212" t="s">
        <v>10</v>
      </c>
    </row>
    <row r="213" spans="1:10" x14ac:dyDescent="0.25">
      <c r="A213" s="6" t="s">
        <v>1921</v>
      </c>
      <c r="B213" s="13" t="str">
        <f>VLOOKUP(A213,MUNI_LIST!B:C,2,)</f>
        <v xml:space="preserve">LA CROSSE                     </v>
      </c>
      <c r="C213" s="6" t="s">
        <v>472</v>
      </c>
      <c r="D213" s="7" t="str">
        <f t="shared" si="3"/>
        <v>32018</v>
      </c>
      <c r="E213" s="13" t="str">
        <f>VLOOKUP(D213,MUNI_LIST!G:H,2,)</f>
        <v xml:space="preserve">TOWN   </v>
      </c>
      <c r="F213" s="13" t="str">
        <f>VLOOKUP(D213,MUNI_LIST!I:J,2,)</f>
        <v>MEDARY</v>
      </c>
      <c r="G213" s="5" t="s">
        <v>58</v>
      </c>
      <c r="H213" s="5" t="s">
        <v>2</v>
      </c>
      <c r="I213" s="5" t="s">
        <v>2</v>
      </c>
      <c r="J213" t="s">
        <v>3</v>
      </c>
    </row>
    <row r="214" spans="1:10" x14ac:dyDescent="0.25">
      <c r="A214" s="6" t="s">
        <v>1924</v>
      </c>
      <c r="B214" s="13" t="str">
        <f>VLOOKUP(A214,MUNI_LIST!B:C,2,)</f>
        <v xml:space="preserve">MARINETTE                     </v>
      </c>
      <c r="C214" s="6" t="s">
        <v>472</v>
      </c>
      <c r="D214" s="7" t="str">
        <f t="shared" si="3"/>
        <v>38018</v>
      </c>
      <c r="E214" s="13" t="str">
        <f>VLOOKUP(D214,MUNI_LIST!G:H,2,)</f>
        <v xml:space="preserve">TOWN   </v>
      </c>
      <c r="F214" s="13" t="str">
        <f>VLOOKUP(D214,MUNI_LIST!I:J,2,)</f>
        <v>MIDDLE INLET</v>
      </c>
      <c r="G214" s="5" t="s">
        <v>27</v>
      </c>
      <c r="H214" s="5" t="s">
        <v>2</v>
      </c>
      <c r="I214" s="5" t="s">
        <v>2</v>
      </c>
      <c r="J214" t="s">
        <v>10</v>
      </c>
    </row>
    <row r="215" spans="1:10" x14ac:dyDescent="0.25">
      <c r="A215" s="6" t="s">
        <v>1937</v>
      </c>
      <c r="B215" s="13" t="str">
        <f>VLOOKUP(A215,MUNI_LIST!B:C,2,)</f>
        <v xml:space="preserve">MARQUETTE                     </v>
      </c>
      <c r="C215" s="6" t="s">
        <v>472</v>
      </c>
      <c r="D215" s="7" t="str">
        <f t="shared" si="3"/>
        <v>39018</v>
      </c>
      <c r="E215" s="13" t="str">
        <f>VLOOKUP(D215,MUNI_LIST!G:H,2,)</f>
        <v xml:space="preserve">TOWN   </v>
      </c>
      <c r="F215" s="13" t="str">
        <f>VLOOKUP(D215,MUNI_LIST!I:J,2,)</f>
        <v>NEWTON</v>
      </c>
      <c r="G215" s="5" t="s">
        <v>26</v>
      </c>
      <c r="H215" s="5" t="s">
        <v>265</v>
      </c>
      <c r="I215" s="5" t="s">
        <v>2</v>
      </c>
      <c r="J215" t="s">
        <v>10</v>
      </c>
    </row>
    <row r="216" spans="1:10" x14ac:dyDescent="0.25">
      <c r="A216" s="6" t="s">
        <v>1925</v>
      </c>
      <c r="B216" s="13" t="str">
        <f>VLOOKUP(A216,MUNI_LIST!B:C,2,)</f>
        <v xml:space="preserve">MONROE                        </v>
      </c>
      <c r="C216" s="6" t="s">
        <v>472</v>
      </c>
      <c r="D216" s="7" t="str">
        <f t="shared" si="3"/>
        <v>41018</v>
      </c>
      <c r="E216" s="13" t="str">
        <f>VLOOKUP(D216,MUNI_LIST!G:H,2,)</f>
        <v xml:space="preserve">TOWN   </v>
      </c>
      <c r="F216" s="13" t="str">
        <f>VLOOKUP(D216,MUNI_LIST!I:J,2,)</f>
        <v>LA FAYETTE</v>
      </c>
      <c r="G216" s="5" t="s">
        <v>62</v>
      </c>
      <c r="H216" s="5" t="s">
        <v>2</v>
      </c>
      <c r="I216" s="5" t="s">
        <v>2</v>
      </c>
      <c r="J216" t="s">
        <v>10</v>
      </c>
    </row>
    <row r="217" spans="1:10" x14ac:dyDescent="0.25">
      <c r="A217" s="6" t="s">
        <v>1950</v>
      </c>
      <c r="B217" s="13" t="str">
        <f>VLOOKUP(A217,MUNI_LIST!B:C,2,)</f>
        <v xml:space="preserve">OUTAGAMIE                     </v>
      </c>
      <c r="C217" s="6" t="s">
        <v>472</v>
      </c>
      <c r="D217" s="7" t="str">
        <f t="shared" si="3"/>
        <v>44018</v>
      </c>
      <c r="E217" s="13" t="str">
        <f>VLOOKUP(D217,MUNI_LIST!G:H,2,)</f>
        <v xml:space="preserve">TOWN   </v>
      </c>
      <c r="F217" s="13" t="str">
        <f>VLOOKUP(D217,MUNI_LIST!I:J,2,)</f>
        <v>FREEDOM</v>
      </c>
      <c r="G217" s="5" t="s">
        <v>26</v>
      </c>
      <c r="H217" s="5" t="s">
        <v>298</v>
      </c>
      <c r="I217" s="5" t="s">
        <v>299</v>
      </c>
      <c r="J217" t="s">
        <v>10</v>
      </c>
    </row>
    <row r="218" spans="1:10" x14ac:dyDescent="0.25">
      <c r="A218" s="6" t="s">
        <v>1953</v>
      </c>
      <c r="B218" s="13" t="str">
        <f>VLOOKUP(A218,MUNI_LIST!B:C,2,)</f>
        <v xml:space="preserve">PORTAGE                       </v>
      </c>
      <c r="C218" s="6" t="s">
        <v>472</v>
      </c>
      <c r="D218" s="7" t="str">
        <f t="shared" si="3"/>
        <v>49018</v>
      </c>
      <c r="E218" s="13" t="str">
        <f>VLOOKUP(D218,MUNI_LIST!G:H,2,)</f>
        <v xml:space="preserve">TOWN   </v>
      </c>
      <c r="F218" s="13" t="str">
        <f>VLOOKUP(D218,MUNI_LIST!I:J,2,)</f>
        <v>GRANT</v>
      </c>
      <c r="G218" s="5" t="s">
        <v>15</v>
      </c>
      <c r="H218" s="5" t="s">
        <v>318</v>
      </c>
      <c r="I218" s="5" t="s">
        <v>319</v>
      </c>
      <c r="J218" t="s">
        <v>10</v>
      </c>
    </row>
    <row r="219" spans="1:10" x14ac:dyDescent="0.25">
      <c r="A219" s="6" t="s">
        <v>1953</v>
      </c>
      <c r="B219" s="13" t="str">
        <f>VLOOKUP(A219,MUNI_LIST!B:C,2,)</f>
        <v xml:space="preserve">PORTAGE                       </v>
      </c>
      <c r="C219" s="6" t="s">
        <v>472</v>
      </c>
      <c r="D219" s="7" t="str">
        <f t="shared" si="3"/>
        <v>49018</v>
      </c>
      <c r="E219" s="13" t="str">
        <f>VLOOKUP(D219,MUNI_LIST!G:H,2,)</f>
        <v xml:space="preserve">TOWN   </v>
      </c>
      <c r="F219" s="13" t="str">
        <f>VLOOKUP(D219,MUNI_LIST!I:J,2,)</f>
        <v>GRANT</v>
      </c>
      <c r="G219" s="5" t="s">
        <v>13</v>
      </c>
      <c r="H219" s="5" t="s">
        <v>2</v>
      </c>
      <c r="I219" s="5" t="s">
        <v>2</v>
      </c>
      <c r="J219" t="s">
        <v>14</v>
      </c>
    </row>
    <row r="220" spans="1:10" x14ac:dyDescent="0.25">
      <c r="A220" s="6" t="s">
        <v>1954</v>
      </c>
      <c r="B220" s="13" t="str">
        <f>VLOOKUP(A220,MUNI_LIST!B:C,2,)</f>
        <v xml:space="preserve">RACINE                        </v>
      </c>
      <c r="C220" s="6" t="s">
        <v>472</v>
      </c>
      <c r="D220" s="7" t="str">
        <f t="shared" si="3"/>
        <v>51018</v>
      </c>
      <c r="E220" s="13" t="str">
        <f>VLOOKUP(D220,MUNI_LIST!G:H,2,)</f>
        <v xml:space="preserve">TOWN   </v>
      </c>
      <c r="F220" s="13" t="str">
        <f>VLOOKUP(D220,MUNI_LIST!I:J,2,)</f>
        <v>YORKVILLE</v>
      </c>
      <c r="G220" s="5" t="s">
        <v>33</v>
      </c>
      <c r="H220" s="5" t="s">
        <v>330</v>
      </c>
      <c r="I220" s="5" t="s">
        <v>2</v>
      </c>
      <c r="J220" t="s">
        <v>3</v>
      </c>
    </row>
    <row r="221" spans="1:10" x14ac:dyDescent="0.25">
      <c r="A221" s="6" t="s">
        <v>1965</v>
      </c>
      <c r="B221" s="13" t="str">
        <f>VLOOKUP(A221,MUNI_LIST!B:C,2,)</f>
        <v xml:space="preserve">RUSK                          </v>
      </c>
      <c r="C221" s="6" t="s">
        <v>472</v>
      </c>
      <c r="D221" s="7" t="str">
        <f t="shared" si="3"/>
        <v>54018</v>
      </c>
      <c r="E221" s="13" t="str">
        <f>VLOOKUP(D221,MUNI_LIST!G:H,2,)</f>
        <v xml:space="preserve">TOWN   </v>
      </c>
      <c r="F221" s="13" t="str">
        <f>VLOOKUP(D221,MUNI_LIST!I:J,2,)</f>
        <v>HAWKINS</v>
      </c>
      <c r="G221" s="5" t="s">
        <v>89</v>
      </c>
      <c r="H221" s="5" t="s">
        <v>2</v>
      </c>
      <c r="I221" s="5" t="s">
        <v>2</v>
      </c>
      <c r="J221" t="s">
        <v>10</v>
      </c>
    </row>
    <row r="222" spans="1:10" x14ac:dyDescent="0.25">
      <c r="A222" s="6" t="s">
        <v>1958</v>
      </c>
      <c r="B222" s="13" t="str">
        <f>VLOOKUP(A222,MUNI_LIST!B:C,2,)</f>
        <v xml:space="preserve">SAUK                          </v>
      </c>
      <c r="C222" s="6" t="s">
        <v>472</v>
      </c>
      <c r="D222" s="7" t="str">
        <f t="shared" si="3"/>
        <v>56018</v>
      </c>
      <c r="E222" s="13" t="str">
        <f>VLOOKUP(D222,MUNI_LIST!G:H,2,)</f>
        <v xml:space="preserve">TOWN   </v>
      </c>
      <c r="F222" s="13" t="str">
        <f>VLOOKUP(D222,MUNI_LIST!I:J,2,)</f>
        <v>GREENFIELD</v>
      </c>
      <c r="G222" s="5" t="s">
        <v>15</v>
      </c>
      <c r="H222" s="5" t="s">
        <v>356</v>
      </c>
      <c r="I222" s="5" t="s">
        <v>2</v>
      </c>
      <c r="J222" t="s">
        <v>10</v>
      </c>
    </row>
    <row r="223" spans="1:10" x14ac:dyDescent="0.25">
      <c r="A223" s="6" t="s">
        <v>1940</v>
      </c>
      <c r="B223" s="13" t="str">
        <f>VLOOKUP(A223,MUNI_LIST!B:C,2,)</f>
        <v xml:space="preserve">SHAWANO                       </v>
      </c>
      <c r="C223" s="6" t="s">
        <v>472</v>
      </c>
      <c r="D223" s="7" t="str">
        <f t="shared" si="3"/>
        <v>58018</v>
      </c>
      <c r="E223" s="13" t="str">
        <f>VLOOKUP(D223,MUNI_LIST!G:H,2,)</f>
        <v xml:space="preserve">TOWN   </v>
      </c>
      <c r="F223" s="13" t="str">
        <f>VLOOKUP(D223,MUNI_LIST!I:J,2,)</f>
        <v>GRANT</v>
      </c>
      <c r="G223" s="5" t="s">
        <v>26</v>
      </c>
      <c r="H223" s="5" t="s">
        <v>366</v>
      </c>
      <c r="I223" s="5" t="s">
        <v>367</v>
      </c>
      <c r="J223" t="s">
        <v>10</v>
      </c>
    </row>
    <row r="224" spans="1:10" x14ac:dyDescent="0.25">
      <c r="A224" s="6" t="s">
        <v>1941</v>
      </c>
      <c r="B224" s="13" t="str">
        <f>VLOOKUP(A224,MUNI_LIST!B:C,2,)</f>
        <v xml:space="preserve">SHEBOYGAN                     </v>
      </c>
      <c r="C224" s="6" t="s">
        <v>472</v>
      </c>
      <c r="D224" s="7" t="str">
        <f t="shared" si="3"/>
        <v>59018</v>
      </c>
      <c r="E224" s="13" t="str">
        <f>VLOOKUP(D224,MUNI_LIST!G:H,2,)</f>
        <v xml:space="preserve">TOWN   </v>
      </c>
      <c r="F224" s="13" t="str">
        <f>VLOOKUP(D224,MUNI_LIST!I:J,2,)</f>
        <v>RHINE</v>
      </c>
      <c r="G224" s="5" t="s">
        <v>26</v>
      </c>
      <c r="H224" s="5" t="s">
        <v>378</v>
      </c>
      <c r="I224" s="5" t="s">
        <v>379</v>
      </c>
      <c r="J224" t="s">
        <v>10</v>
      </c>
    </row>
    <row r="225" spans="1:10" x14ac:dyDescent="0.25">
      <c r="A225" s="6" t="s">
        <v>1963</v>
      </c>
      <c r="B225" s="13" t="str">
        <f>VLOOKUP(A225,MUNI_LIST!B:C,2,)</f>
        <v xml:space="preserve">TREMPEALEAU                   </v>
      </c>
      <c r="C225" s="6" t="s">
        <v>472</v>
      </c>
      <c r="D225" s="7" t="str">
        <f t="shared" si="3"/>
        <v>61018</v>
      </c>
      <c r="E225" s="13" t="str">
        <f>VLOOKUP(D225,MUNI_LIST!G:H,2,)</f>
        <v xml:space="preserve">TOWN   </v>
      </c>
      <c r="F225" s="13" t="str">
        <f>VLOOKUP(D225,MUNI_LIST!I:J,2,)</f>
        <v>HALE</v>
      </c>
      <c r="G225" s="5" t="s">
        <v>1</v>
      </c>
      <c r="H225" s="5" t="s">
        <v>2</v>
      </c>
      <c r="I225" s="5" t="s">
        <v>2</v>
      </c>
      <c r="J225" t="s">
        <v>3</v>
      </c>
    </row>
    <row r="226" spans="1:10" x14ac:dyDescent="0.25">
      <c r="A226" s="6" t="s">
        <v>1929</v>
      </c>
      <c r="B226" s="13" t="str">
        <f>VLOOKUP(A226,MUNI_LIST!B:C,2,)</f>
        <v xml:space="preserve">VILAS                         </v>
      </c>
      <c r="C226" s="6" t="s">
        <v>472</v>
      </c>
      <c r="D226" s="7" t="str">
        <f t="shared" si="3"/>
        <v>63018</v>
      </c>
      <c r="E226" s="13" t="str">
        <f>VLOOKUP(D226,MUNI_LIST!G:H,2,)</f>
        <v xml:space="preserve">TOWN   </v>
      </c>
      <c r="F226" s="13" t="str">
        <f>VLOOKUP(D226,MUNI_LIST!I:J,2,)</f>
        <v>PHELPS</v>
      </c>
      <c r="G226" s="5" t="s">
        <v>27</v>
      </c>
      <c r="H226" s="5" t="s">
        <v>2</v>
      </c>
      <c r="I226" s="5" t="s">
        <v>2</v>
      </c>
      <c r="J226" t="s">
        <v>10</v>
      </c>
    </row>
    <row r="227" spans="1:10" x14ac:dyDescent="0.25">
      <c r="A227" s="6" t="s">
        <v>1931</v>
      </c>
      <c r="B227" s="13" t="str">
        <f>VLOOKUP(A227,MUNI_LIST!B:C,2,)</f>
        <v xml:space="preserve">WASHBURN                      </v>
      </c>
      <c r="C227" s="6" t="s">
        <v>472</v>
      </c>
      <c r="D227" s="7" t="str">
        <f t="shared" si="3"/>
        <v>65018</v>
      </c>
      <c r="E227" s="13" t="str">
        <f>VLOOKUP(D227,MUNI_LIST!G:H,2,)</f>
        <v xml:space="preserve">TOWN   </v>
      </c>
      <c r="F227" s="13" t="str">
        <f>VLOOKUP(D227,MUNI_LIST!I:J,2,)</f>
        <v>CRYSTAL</v>
      </c>
      <c r="G227" s="5" t="s">
        <v>1</v>
      </c>
      <c r="H227" s="5" t="s">
        <v>2</v>
      </c>
      <c r="I227" s="5" t="s">
        <v>2</v>
      </c>
      <c r="J227" t="s">
        <v>3</v>
      </c>
    </row>
    <row r="228" spans="1:10" x14ac:dyDescent="0.25">
      <c r="A228" s="6" t="s">
        <v>1932</v>
      </c>
      <c r="B228" s="13" t="str">
        <f>VLOOKUP(A228,MUNI_LIST!B:C,2,)</f>
        <v xml:space="preserve">WASHINGTON                    </v>
      </c>
      <c r="C228" s="6" t="s">
        <v>472</v>
      </c>
      <c r="D228" s="7" t="str">
        <f t="shared" si="3"/>
        <v>66018</v>
      </c>
      <c r="E228" s="13" t="str">
        <f>VLOOKUP(D228,MUNI_LIST!G:H,2,)</f>
        <v xml:space="preserve">TOWN   </v>
      </c>
      <c r="F228" s="13" t="str">
        <f>VLOOKUP(D228,MUNI_LIST!I:J,2,)</f>
        <v>POLK</v>
      </c>
      <c r="G228" s="5" t="s">
        <v>26</v>
      </c>
      <c r="H228" s="5" t="s">
        <v>406</v>
      </c>
      <c r="I228" s="5" t="s">
        <v>407</v>
      </c>
      <c r="J228" t="s">
        <v>10</v>
      </c>
    </row>
    <row r="229" spans="1:10" x14ac:dyDescent="0.25">
      <c r="A229" s="6" t="s">
        <v>1932</v>
      </c>
      <c r="B229" s="13" t="str">
        <f>VLOOKUP(A229,MUNI_LIST!B:C,2,)</f>
        <v xml:space="preserve">WASHINGTON                    </v>
      </c>
      <c r="C229" s="6" t="s">
        <v>472</v>
      </c>
      <c r="D229" s="7" t="str">
        <f t="shared" si="3"/>
        <v>66018</v>
      </c>
      <c r="E229" s="13" t="str">
        <f>VLOOKUP(D229,MUNI_LIST!G:H,2,)</f>
        <v xml:space="preserve">TOWN   </v>
      </c>
      <c r="F229" s="13" t="str">
        <f>VLOOKUP(D229,MUNI_LIST!I:J,2,)</f>
        <v>POLK</v>
      </c>
      <c r="G229" s="5" t="s">
        <v>15</v>
      </c>
      <c r="H229" s="5" t="s">
        <v>408</v>
      </c>
      <c r="I229" s="5" t="s">
        <v>2</v>
      </c>
      <c r="J229" t="s">
        <v>10</v>
      </c>
    </row>
    <row r="230" spans="1:10" x14ac:dyDescent="0.25">
      <c r="A230" s="6" t="s">
        <v>1932</v>
      </c>
      <c r="B230" s="13" t="str">
        <f>VLOOKUP(A230,MUNI_LIST!B:C,2,)</f>
        <v xml:space="preserve">WASHINGTON                    </v>
      </c>
      <c r="C230" s="6" t="s">
        <v>472</v>
      </c>
      <c r="D230" s="7" t="str">
        <f t="shared" si="3"/>
        <v>66018</v>
      </c>
      <c r="E230" s="13" t="str">
        <f>VLOOKUP(D230,MUNI_LIST!G:H,2,)</f>
        <v xml:space="preserve">TOWN   </v>
      </c>
      <c r="F230" s="13" t="str">
        <f>VLOOKUP(D230,MUNI_LIST!I:J,2,)</f>
        <v>POLK</v>
      </c>
      <c r="G230" s="5" t="s">
        <v>33</v>
      </c>
      <c r="H230" s="5" t="s">
        <v>409</v>
      </c>
      <c r="I230" s="5" t="s">
        <v>2</v>
      </c>
      <c r="J230" t="s">
        <v>3</v>
      </c>
    </row>
    <row r="231" spans="1:10" x14ac:dyDescent="0.25">
      <c r="A231" s="6" t="s">
        <v>1933</v>
      </c>
      <c r="B231" s="13" t="str">
        <f>VLOOKUP(A231,MUNI_LIST!B:C,2,)</f>
        <v xml:space="preserve">WAUSHARA                      </v>
      </c>
      <c r="C231" s="6" t="s">
        <v>472</v>
      </c>
      <c r="D231" s="7" t="str">
        <f t="shared" si="3"/>
        <v>69018</v>
      </c>
      <c r="E231" s="13" t="str">
        <f>VLOOKUP(D231,MUNI_LIST!G:H,2,)</f>
        <v xml:space="preserve">TOWN   </v>
      </c>
      <c r="F231" s="13" t="str">
        <f>VLOOKUP(D231,MUNI_LIST!I:J,2,)</f>
        <v>MOUNT MORRIS</v>
      </c>
      <c r="G231" s="5" t="s">
        <v>107</v>
      </c>
      <c r="H231" s="5" t="s">
        <v>2</v>
      </c>
      <c r="I231" s="5" t="s">
        <v>2</v>
      </c>
      <c r="J231" t="s">
        <v>108</v>
      </c>
    </row>
    <row r="232" spans="1:10" x14ac:dyDescent="0.25">
      <c r="A232" s="6" t="s">
        <v>1945</v>
      </c>
      <c r="B232" s="13" t="str">
        <f>VLOOKUP(A232,MUNI_LIST!B:C,2,)</f>
        <v xml:space="preserve">WINNEBAGO                     </v>
      </c>
      <c r="C232" s="6" t="s">
        <v>472</v>
      </c>
      <c r="D232" s="7" t="str">
        <f t="shared" si="3"/>
        <v>70018</v>
      </c>
      <c r="E232" s="13" t="str">
        <f>VLOOKUP(D232,MUNI_LIST!G:H,2,)</f>
        <v xml:space="preserve">TOWN   </v>
      </c>
      <c r="F232" s="13" t="str">
        <f>VLOOKUP(D232,MUNI_LIST!I:J,2,)</f>
        <v>OSHKOSH</v>
      </c>
      <c r="G232" s="5" t="s">
        <v>7</v>
      </c>
      <c r="H232" s="5" t="s">
        <v>2</v>
      </c>
      <c r="I232" s="5" t="s">
        <v>2</v>
      </c>
      <c r="J232" t="s">
        <v>10</v>
      </c>
    </row>
    <row r="233" spans="1:10" x14ac:dyDescent="0.25">
      <c r="A233" s="6" t="s">
        <v>1946</v>
      </c>
      <c r="B233" s="13" t="str">
        <f>VLOOKUP(A233,MUNI_LIST!B:C,2,)</f>
        <v xml:space="preserve">WOOD                          </v>
      </c>
      <c r="C233" s="6" t="s">
        <v>472</v>
      </c>
      <c r="D233" s="7" t="str">
        <f t="shared" si="3"/>
        <v>71018</v>
      </c>
      <c r="E233" s="13" t="str">
        <f>VLOOKUP(D233,MUNI_LIST!G:H,2,)</f>
        <v xml:space="preserve">TOWN   </v>
      </c>
      <c r="F233" s="13" t="str">
        <f>VLOOKUP(D233,MUNI_LIST!I:J,2,)</f>
        <v>HILES</v>
      </c>
      <c r="G233" s="5" t="s">
        <v>1</v>
      </c>
      <c r="H233" s="5" t="s">
        <v>2</v>
      </c>
      <c r="I233" s="5" t="s">
        <v>2</v>
      </c>
      <c r="J233" t="s">
        <v>3</v>
      </c>
    </row>
    <row r="234" spans="1:10" x14ac:dyDescent="0.25">
      <c r="A234" s="6" t="s">
        <v>457</v>
      </c>
      <c r="B234" s="13" t="str">
        <f>VLOOKUP(A234,MUNI_LIST!B:C,2,)</f>
        <v xml:space="preserve">BARRON                        </v>
      </c>
      <c r="C234" s="6" t="s">
        <v>473</v>
      </c>
      <c r="D234" s="7" t="str">
        <f t="shared" si="3"/>
        <v>03020</v>
      </c>
      <c r="E234" s="13" t="str">
        <f>VLOOKUP(D234,MUNI_LIST!G:H,2,)</f>
        <v xml:space="preserve">TOWN   </v>
      </c>
      <c r="F234" s="13" t="str">
        <f>VLOOKUP(D234,MUNI_LIST!I:J,2,)</f>
        <v>DALLAS</v>
      </c>
      <c r="G234" s="5" t="s">
        <v>7</v>
      </c>
      <c r="H234" s="5" t="s">
        <v>17</v>
      </c>
      <c r="I234" s="5" t="s">
        <v>18</v>
      </c>
      <c r="J234" t="s">
        <v>10</v>
      </c>
    </row>
    <row r="235" spans="1:10" x14ac:dyDescent="0.25">
      <c r="A235" s="6" t="s">
        <v>1912</v>
      </c>
      <c r="B235" s="13" t="str">
        <f>VLOOKUP(A235,MUNI_LIST!B:C,2,)</f>
        <v xml:space="preserve">DANE                          </v>
      </c>
      <c r="C235" s="6" t="s">
        <v>473</v>
      </c>
      <c r="D235" s="7" t="str">
        <f t="shared" si="3"/>
        <v>13020</v>
      </c>
      <c r="E235" s="13" t="str">
        <f>VLOOKUP(D235,MUNI_LIST!G:H,2,)</f>
        <v xml:space="preserve">TOWN   </v>
      </c>
      <c r="F235" s="13" t="str">
        <f>VLOOKUP(D235,MUNI_LIST!I:J,2,)</f>
        <v>CROSS PLAINS</v>
      </c>
      <c r="G235" s="5" t="s">
        <v>13</v>
      </c>
      <c r="H235" s="5" t="s">
        <v>2</v>
      </c>
      <c r="I235" s="5" t="s">
        <v>2</v>
      </c>
      <c r="J235" t="s">
        <v>14</v>
      </c>
    </row>
    <row r="236" spans="1:10" x14ac:dyDescent="0.25">
      <c r="A236" s="6" t="s">
        <v>1913</v>
      </c>
      <c r="B236" s="13" t="str">
        <f>VLOOKUP(A236,MUNI_LIST!B:C,2,)</f>
        <v xml:space="preserve">DOOR                          </v>
      </c>
      <c r="C236" s="6" t="s">
        <v>473</v>
      </c>
      <c r="D236" s="7" t="str">
        <f t="shared" si="3"/>
        <v>15020</v>
      </c>
      <c r="E236" s="13" t="str">
        <f>VLOOKUP(D236,MUNI_LIST!G:H,2,)</f>
        <v xml:space="preserve">TOWN   </v>
      </c>
      <c r="F236" s="13" t="str">
        <f>VLOOKUP(D236,MUNI_LIST!I:J,2,)</f>
        <v>NASEWAUPEE</v>
      </c>
      <c r="G236" s="5" t="s">
        <v>33</v>
      </c>
      <c r="H236" s="5" t="s">
        <v>132</v>
      </c>
      <c r="I236" s="5" t="s">
        <v>133</v>
      </c>
      <c r="J236" t="s">
        <v>3</v>
      </c>
    </row>
    <row r="237" spans="1:10" x14ac:dyDescent="0.25">
      <c r="A237" s="6" t="s">
        <v>1915</v>
      </c>
      <c r="B237" s="13" t="str">
        <f>VLOOKUP(A237,MUNI_LIST!B:C,2,)</f>
        <v xml:space="preserve">EAU CLAIRE                    </v>
      </c>
      <c r="C237" s="6" t="s">
        <v>473</v>
      </c>
      <c r="D237" s="7" t="str">
        <f t="shared" si="3"/>
        <v>18020</v>
      </c>
      <c r="E237" s="13" t="str">
        <f>VLOOKUP(D237,MUNI_LIST!G:H,2,)</f>
        <v xml:space="preserve">TOWN   </v>
      </c>
      <c r="F237" s="13" t="str">
        <f>VLOOKUP(D237,MUNI_LIST!I:J,2,)</f>
        <v>SEYMOUR</v>
      </c>
      <c r="G237" s="5" t="s">
        <v>26</v>
      </c>
      <c r="H237" s="5" t="s">
        <v>154</v>
      </c>
      <c r="I237" s="5" t="s">
        <v>2</v>
      </c>
      <c r="J237" t="s">
        <v>10</v>
      </c>
    </row>
    <row r="238" spans="1:10" x14ac:dyDescent="0.25">
      <c r="A238" s="6" t="s">
        <v>1956</v>
      </c>
      <c r="B238" s="13" t="str">
        <f>VLOOKUP(A238,MUNI_LIST!B:C,2,)</f>
        <v xml:space="preserve">FOND DU LAC                   </v>
      </c>
      <c r="C238" s="6" t="s">
        <v>473</v>
      </c>
      <c r="D238" s="7" t="str">
        <f t="shared" si="3"/>
        <v>20020</v>
      </c>
      <c r="E238" s="13" t="str">
        <f>VLOOKUP(D238,MUNI_LIST!G:H,2,)</f>
        <v xml:space="preserve">TOWN   </v>
      </c>
      <c r="F238" s="13" t="str">
        <f>VLOOKUP(D238,MUNI_LIST!I:J,2,)</f>
        <v>FOREST</v>
      </c>
      <c r="G238" s="5" t="s">
        <v>26</v>
      </c>
      <c r="H238" s="5" t="s">
        <v>165</v>
      </c>
      <c r="I238" s="5" t="s">
        <v>2</v>
      </c>
      <c r="J238" t="s">
        <v>10</v>
      </c>
    </row>
    <row r="239" spans="1:10" x14ac:dyDescent="0.25">
      <c r="A239" s="6" t="s">
        <v>1956</v>
      </c>
      <c r="B239" s="13" t="str">
        <f>VLOOKUP(A239,MUNI_LIST!B:C,2,)</f>
        <v xml:space="preserve">FOND DU LAC                   </v>
      </c>
      <c r="C239" s="6" t="s">
        <v>473</v>
      </c>
      <c r="D239" s="7" t="str">
        <f t="shared" si="3"/>
        <v>20020</v>
      </c>
      <c r="E239" s="13" t="str">
        <f>VLOOKUP(D239,MUNI_LIST!G:H,2,)</f>
        <v xml:space="preserve">TOWN   </v>
      </c>
      <c r="F239" s="13" t="str">
        <f>VLOOKUP(D239,MUNI_LIST!I:J,2,)</f>
        <v>FOREST</v>
      </c>
      <c r="G239" s="5" t="s">
        <v>33</v>
      </c>
      <c r="H239" s="5" t="s">
        <v>166</v>
      </c>
      <c r="I239" s="5" t="s">
        <v>2</v>
      </c>
      <c r="J239" t="s">
        <v>3</v>
      </c>
    </row>
    <row r="240" spans="1:10" x14ac:dyDescent="0.25">
      <c r="A240" s="6" t="s">
        <v>1966</v>
      </c>
      <c r="B240" s="13" t="str">
        <f>VLOOKUP(A240,MUNI_LIST!B:C,2,)</f>
        <v xml:space="preserve">GREEN                         </v>
      </c>
      <c r="C240" s="6" t="s">
        <v>473</v>
      </c>
      <c r="D240" s="7" t="str">
        <f t="shared" si="3"/>
        <v>23020</v>
      </c>
      <c r="E240" s="13" t="str">
        <f>VLOOKUP(D240,MUNI_LIST!G:H,2,)</f>
        <v xml:space="preserve">TOWN   </v>
      </c>
      <c r="F240" s="13" t="str">
        <f>VLOOKUP(D240,MUNI_LIST!I:J,2,)</f>
        <v>MONROE</v>
      </c>
      <c r="G240" s="5" t="s">
        <v>26</v>
      </c>
      <c r="H240" s="5" t="s">
        <v>2</v>
      </c>
      <c r="I240" s="5" t="s">
        <v>2</v>
      </c>
      <c r="J240" t="s">
        <v>10</v>
      </c>
    </row>
    <row r="241" spans="1:10" x14ac:dyDescent="0.25">
      <c r="A241" s="6" t="s">
        <v>1917</v>
      </c>
      <c r="B241" s="13" t="str">
        <f>VLOOKUP(A241,MUNI_LIST!B:C,2,)</f>
        <v xml:space="preserve">GREEN LAKE                    </v>
      </c>
      <c r="C241" s="6" t="s">
        <v>473</v>
      </c>
      <c r="D241" s="7" t="str">
        <f t="shared" si="3"/>
        <v>24020</v>
      </c>
      <c r="E241" s="13" t="str">
        <f>VLOOKUP(D241,MUNI_LIST!G:H,2,)</f>
        <v xml:space="preserve">TOWN   </v>
      </c>
      <c r="F241" s="13" t="str">
        <f>VLOOKUP(D241,MUNI_LIST!I:J,2,)</f>
        <v>SENECA</v>
      </c>
      <c r="G241" s="5" t="s">
        <v>105</v>
      </c>
      <c r="H241" s="5" t="s">
        <v>2</v>
      </c>
      <c r="I241" s="5" t="s">
        <v>2</v>
      </c>
      <c r="J241" t="s">
        <v>3</v>
      </c>
    </row>
    <row r="242" spans="1:10" x14ac:dyDescent="0.25">
      <c r="A242" s="6" t="s">
        <v>1949</v>
      </c>
      <c r="B242" s="13" t="str">
        <f>VLOOKUP(A242,MUNI_LIST!B:C,2,)</f>
        <v xml:space="preserve">KEWAUNEE                      </v>
      </c>
      <c r="C242" s="6" t="s">
        <v>473</v>
      </c>
      <c r="D242" s="7" t="str">
        <f t="shared" si="3"/>
        <v>31020</v>
      </c>
      <c r="E242" s="13" t="str">
        <f>VLOOKUP(D242,MUNI_LIST!G:H,2,)</f>
        <v xml:space="preserve">TOWN   </v>
      </c>
      <c r="F242" s="13" t="str">
        <f>VLOOKUP(D242,MUNI_LIST!I:J,2,)</f>
        <v>WEST KEWAUNEE</v>
      </c>
      <c r="G242" s="5" t="s">
        <v>33</v>
      </c>
      <c r="H242" s="5" t="s">
        <v>214</v>
      </c>
      <c r="I242" s="5" t="s">
        <v>215</v>
      </c>
      <c r="J242" t="s">
        <v>3</v>
      </c>
    </row>
    <row r="243" spans="1:10" x14ac:dyDescent="0.25">
      <c r="A243" s="6" t="s">
        <v>1923</v>
      </c>
      <c r="B243" s="13" t="str">
        <f>VLOOKUP(A243,MUNI_LIST!B:C,2,)</f>
        <v xml:space="preserve">MANITOWOC                     </v>
      </c>
      <c r="C243" s="6" t="s">
        <v>473</v>
      </c>
      <c r="D243" s="7" t="str">
        <f t="shared" si="3"/>
        <v>36020</v>
      </c>
      <c r="E243" s="13" t="str">
        <f>VLOOKUP(D243,MUNI_LIST!G:H,2,)</f>
        <v xml:space="preserve">TOWN   </v>
      </c>
      <c r="F243" s="13" t="str">
        <f>VLOOKUP(D243,MUNI_LIST!I:J,2,)</f>
        <v>MANITOWOC RAPIDS</v>
      </c>
      <c r="G243" s="5" t="s">
        <v>7</v>
      </c>
      <c r="H243" s="5" t="s">
        <v>230</v>
      </c>
      <c r="I243" s="5" t="s">
        <v>2</v>
      </c>
      <c r="J243" t="s">
        <v>10</v>
      </c>
    </row>
    <row r="244" spans="1:10" x14ac:dyDescent="0.25">
      <c r="A244" s="6" t="s">
        <v>1925</v>
      </c>
      <c r="B244" s="13" t="str">
        <f>VLOOKUP(A244,MUNI_LIST!B:C,2,)</f>
        <v xml:space="preserve">MONROE                        </v>
      </c>
      <c r="C244" s="6" t="s">
        <v>473</v>
      </c>
      <c r="D244" s="7" t="str">
        <f t="shared" si="3"/>
        <v>41020</v>
      </c>
      <c r="E244" s="13" t="str">
        <f>VLOOKUP(D244,MUNI_LIST!G:H,2,)</f>
        <v xml:space="preserve">TOWN   </v>
      </c>
      <c r="F244" s="13" t="str">
        <f>VLOOKUP(D244,MUNI_LIST!I:J,2,)</f>
        <v>LA GRANGE</v>
      </c>
      <c r="G244" s="5" t="s">
        <v>33</v>
      </c>
      <c r="H244" s="5" t="s">
        <v>281</v>
      </c>
      <c r="I244" s="5" t="s">
        <v>2</v>
      </c>
      <c r="J244" t="s">
        <v>3</v>
      </c>
    </row>
    <row r="245" spans="1:10" x14ac:dyDescent="0.25">
      <c r="A245" s="6" t="s">
        <v>1950</v>
      </c>
      <c r="B245" s="13" t="str">
        <f>VLOOKUP(A245,MUNI_LIST!B:C,2,)</f>
        <v xml:space="preserve">OUTAGAMIE                     </v>
      </c>
      <c r="C245" s="6" t="s">
        <v>473</v>
      </c>
      <c r="D245" s="7" t="str">
        <f t="shared" si="3"/>
        <v>44020</v>
      </c>
      <c r="E245" s="13" t="str">
        <f>VLOOKUP(D245,MUNI_LIST!G:H,2,)</f>
        <v xml:space="preserve">TOWN   </v>
      </c>
      <c r="F245" s="13" t="str">
        <f>VLOOKUP(D245,MUNI_LIST!I:J,2,)</f>
        <v>GRAND CHUTE</v>
      </c>
      <c r="G245" s="5" t="s">
        <v>26</v>
      </c>
      <c r="H245" s="5" t="s">
        <v>300</v>
      </c>
      <c r="I245" s="5" t="s">
        <v>70</v>
      </c>
      <c r="J245" t="s">
        <v>10</v>
      </c>
    </row>
    <row r="246" spans="1:10" x14ac:dyDescent="0.25">
      <c r="A246" s="6" t="s">
        <v>1950</v>
      </c>
      <c r="B246" s="13" t="str">
        <f>VLOOKUP(A246,MUNI_LIST!B:C,2,)</f>
        <v xml:space="preserve">OUTAGAMIE                     </v>
      </c>
      <c r="C246" s="6" t="s">
        <v>473</v>
      </c>
      <c r="D246" s="7" t="str">
        <f t="shared" si="3"/>
        <v>44020</v>
      </c>
      <c r="E246" s="13" t="str">
        <f>VLOOKUP(D246,MUNI_LIST!G:H,2,)</f>
        <v xml:space="preserve">TOWN   </v>
      </c>
      <c r="F246" s="13" t="str">
        <f>VLOOKUP(D246,MUNI_LIST!I:J,2,)</f>
        <v>GRAND CHUTE</v>
      </c>
      <c r="G246" s="5" t="s">
        <v>62</v>
      </c>
      <c r="H246" s="5" t="s">
        <v>2</v>
      </c>
      <c r="I246" s="5" t="s">
        <v>2</v>
      </c>
      <c r="J246" t="s">
        <v>10</v>
      </c>
    </row>
    <row r="247" spans="1:10" x14ac:dyDescent="0.25">
      <c r="A247" s="6" t="s">
        <v>1953</v>
      </c>
      <c r="B247" s="13" t="str">
        <f>VLOOKUP(A247,MUNI_LIST!B:C,2,)</f>
        <v xml:space="preserve">PORTAGE                       </v>
      </c>
      <c r="C247" s="6" t="s">
        <v>473</v>
      </c>
      <c r="D247" s="7" t="str">
        <f t="shared" si="3"/>
        <v>49020</v>
      </c>
      <c r="E247" s="13" t="str">
        <f>VLOOKUP(D247,MUNI_LIST!G:H,2,)</f>
        <v xml:space="preserve">TOWN   </v>
      </c>
      <c r="F247" s="13" t="str">
        <f>VLOOKUP(D247,MUNI_LIST!I:J,2,)</f>
        <v>HULL</v>
      </c>
      <c r="G247" s="5" t="s">
        <v>6</v>
      </c>
      <c r="H247" s="5" t="s">
        <v>2</v>
      </c>
      <c r="I247" s="5" t="s">
        <v>2</v>
      </c>
      <c r="J247" t="s">
        <v>3</v>
      </c>
    </row>
    <row r="248" spans="1:10" x14ac:dyDescent="0.25">
      <c r="A248" s="6" t="s">
        <v>1929</v>
      </c>
      <c r="B248" s="13" t="str">
        <f>VLOOKUP(A248,MUNI_LIST!B:C,2,)</f>
        <v xml:space="preserve">VILAS                         </v>
      </c>
      <c r="C248" s="6" t="s">
        <v>473</v>
      </c>
      <c r="D248" s="7" t="str">
        <f t="shared" si="3"/>
        <v>63020</v>
      </c>
      <c r="E248" s="13" t="str">
        <f>VLOOKUP(D248,MUNI_LIST!G:H,2,)</f>
        <v xml:space="preserve">TOWN   </v>
      </c>
      <c r="F248" s="13" t="str">
        <f>VLOOKUP(D248,MUNI_LIST!I:J,2,)</f>
        <v>PLUM LAKE</v>
      </c>
      <c r="G248" s="5" t="s">
        <v>107</v>
      </c>
      <c r="H248" s="5" t="s">
        <v>2</v>
      </c>
      <c r="I248" s="5" t="s">
        <v>2</v>
      </c>
      <c r="J248" t="s">
        <v>108</v>
      </c>
    </row>
    <row r="249" spans="1:10" x14ac:dyDescent="0.25">
      <c r="A249" s="6" t="s">
        <v>1931</v>
      </c>
      <c r="B249" s="13" t="str">
        <f>VLOOKUP(A249,MUNI_LIST!B:C,2,)</f>
        <v xml:space="preserve">WASHBURN                      </v>
      </c>
      <c r="C249" s="6" t="s">
        <v>473</v>
      </c>
      <c r="D249" s="7" t="str">
        <f t="shared" si="3"/>
        <v>65020</v>
      </c>
      <c r="E249" s="13" t="str">
        <f>VLOOKUP(D249,MUNI_LIST!G:H,2,)</f>
        <v xml:space="preserve">TOWN   </v>
      </c>
      <c r="F249" s="13" t="str">
        <f>VLOOKUP(D249,MUNI_LIST!I:J,2,)</f>
        <v>EVERGREEN</v>
      </c>
      <c r="G249" s="5" t="s">
        <v>21</v>
      </c>
      <c r="H249" s="5" t="s">
        <v>2</v>
      </c>
      <c r="I249" s="5" t="s">
        <v>2</v>
      </c>
      <c r="J249" t="s">
        <v>14</v>
      </c>
    </row>
    <row r="250" spans="1:10" x14ac:dyDescent="0.25">
      <c r="A250" s="6" t="s">
        <v>459</v>
      </c>
      <c r="B250" s="13" t="str">
        <f>VLOOKUP(A250,MUNI_LIST!B:C,2,)</f>
        <v xml:space="preserve">BROWN                         </v>
      </c>
      <c r="C250" s="6" t="s">
        <v>474</v>
      </c>
      <c r="D250" s="7" t="str">
        <f t="shared" si="3"/>
        <v>05022</v>
      </c>
      <c r="E250" s="13" t="str">
        <f>VLOOKUP(D250,MUNI_LIST!G:H,2,)</f>
        <v xml:space="preserve">TOWN   </v>
      </c>
      <c r="F250" s="13" t="str">
        <f>VLOOKUP(D250,MUNI_LIST!I:J,2,)</f>
        <v>HUMBOLDT</v>
      </c>
      <c r="G250" s="5" t="s">
        <v>32</v>
      </c>
      <c r="H250" s="5" t="s">
        <v>2</v>
      </c>
      <c r="I250" s="5" t="s">
        <v>2</v>
      </c>
      <c r="J250" t="s">
        <v>3</v>
      </c>
    </row>
    <row r="251" spans="1:10" x14ac:dyDescent="0.25">
      <c r="A251" s="6" t="s">
        <v>1912</v>
      </c>
      <c r="B251" s="13" t="str">
        <f>VLOOKUP(A251,MUNI_LIST!B:C,2,)</f>
        <v xml:space="preserve">DANE                          </v>
      </c>
      <c r="C251" s="6" t="s">
        <v>474</v>
      </c>
      <c r="D251" s="7" t="str">
        <f t="shared" si="3"/>
        <v>13022</v>
      </c>
      <c r="E251" s="13" t="str">
        <f>VLOOKUP(D251,MUNI_LIST!G:H,2,)</f>
        <v xml:space="preserve">TOWN   </v>
      </c>
      <c r="F251" s="13" t="str">
        <f>VLOOKUP(D251,MUNI_LIST!I:J,2,)</f>
        <v>DANE</v>
      </c>
      <c r="G251" s="5" t="s">
        <v>59</v>
      </c>
      <c r="H251" s="5" t="s">
        <v>2</v>
      </c>
      <c r="I251" s="5" t="s">
        <v>2</v>
      </c>
      <c r="J251" t="s">
        <v>60</v>
      </c>
    </row>
    <row r="252" spans="1:10" x14ac:dyDescent="0.25">
      <c r="A252" s="6" t="s">
        <v>1913</v>
      </c>
      <c r="B252" s="13" t="str">
        <f>VLOOKUP(A252,MUNI_LIST!B:C,2,)</f>
        <v xml:space="preserve">DOOR                          </v>
      </c>
      <c r="C252" s="6" t="s">
        <v>474</v>
      </c>
      <c r="D252" s="7" t="str">
        <f t="shared" si="3"/>
        <v>15022</v>
      </c>
      <c r="E252" s="13" t="str">
        <f>VLOOKUP(D252,MUNI_LIST!G:H,2,)</f>
        <v xml:space="preserve">TOWN   </v>
      </c>
      <c r="F252" s="13" t="str">
        <f>VLOOKUP(D252,MUNI_LIST!I:J,2,)</f>
        <v>SEVASTOPOL</v>
      </c>
      <c r="G252" s="5" t="s">
        <v>33</v>
      </c>
      <c r="H252" s="5" t="s">
        <v>134</v>
      </c>
      <c r="I252" s="5" t="s">
        <v>70</v>
      </c>
      <c r="J252" t="s">
        <v>3</v>
      </c>
    </row>
    <row r="253" spans="1:10" x14ac:dyDescent="0.25">
      <c r="A253" s="6" t="s">
        <v>1956</v>
      </c>
      <c r="B253" s="13" t="str">
        <f>VLOOKUP(A253,MUNI_LIST!B:C,2,)</f>
        <v xml:space="preserve">FOND DU LAC                   </v>
      </c>
      <c r="C253" s="6" t="s">
        <v>474</v>
      </c>
      <c r="D253" s="7" t="str">
        <f t="shared" si="3"/>
        <v>20022</v>
      </c>
      <c r="E253" s="13" t="str">
        <f>VLOOKUP(D253,MUNI_LIST!G:H,2,)</f>
        <v xml:space="preserve">TOWN   </v>
      </c>
      <c r="F253" s="13" t="str">
        <f>VLOOKUP(D253,MUNI_LIST!I:J,2,)</f>
        <v>FRIENDSHIP</v>
      </c>
      <c r="G253" s="5" t="s">
        <v>26</v>
      </c>
      <c r="H253" s="5" t="s">
        <v>2</v>
      </c>
      <c r="I253" s="5" t="s">
        <v>2</v>
      </c>
      <c r="J253" t="s">
        <v>10</v>
      </c>
    </row>
    <row r="254" spans="1:10" x14ac:dyDescent="0.25">
      <c r="A254" s="6" t="s">
        <v>1916</v>
      </c>
      <c r="B254" s="13" t="str">
        <f>VLOOKUP(A254,MUNI_LIST!B:C,2,)</f>
        <v xml:space="preserve">GRANT                         </v>
      </c>
      <c r="C254" s="6" t="s">
        <v>474</v>
      </c>
      <c r="D254" s="7" t="str">
        <f t="shared" si="3"/>
        <v>22022</v>
      </c>
      <c r="E254" s="13" t="str">
        <f>VLOOKUP(D254,MUNI_LIST!G:H,2,)</f>
        <v xml:space="preserve">TOWN   </v>
      </c>
      <c r="F254" s="13" t="str">
        <f>VLOOKUP(D254,MUNI_LIST!I:J,2,)</f>
        <v>HAZEL GREEN</v>
      </c>
      <c r="G254" s="5" t="s">
        <v>62</v>
      </c>
      <c r="H254" s="5" t="s">
        <v>2</v>
      </c>
      <c r="I254" s="5" t="s">
        <v>2</v>
      </c>
      <c r="J254" t="s">
        <v>10</v>
      </c>
    </row>
    <row r="255" spans="1:10" x14ac:dyDescent="0.25">
      <c r="A255" s="6" t="s">
        <v>1919</v>
      </c>
      <c r="B255" s="13" t="str">
        <f>VLOOKUP(A255,MUNI_LIST!B:C,2,)</f>
        <v xml:space="preserve">JUNEAU                        </v>
      </c>
      <c r="C255" s="6" t="s">
        <v>474</v>
      </c>
      <c r="D255" s="7" t="str">
        <f t="shared" si="3"/>
        <v>29022</v>
      </c>
      <c r="E255" s="13" t="str">
        <f>VLOOKUP(D255,MUNI_LIST!G:H,2,)</f>
        <v xml:space="preserve">TOWN   </v>
      </c>
      <c r="F255" s="13" t="str">
        <f>VLOOKUP(D255,MUNI_LIST!I:J,2,)</f>
        <v>LISBON</v>
      </c>
      <c r="G255" s="5" t="s">
        <v>33</v>
      </c>
      <c r="H255" s="5" t="s">
        <v>203</v>
      </c>
      <c r="I255" s="5" t="s">
        <v>2</v>
      </c>
      <c r="J255" t="s">
        <v>3</v>
      </c>
    </row>
    <row r="256" spans="1:10" x14ac:dyDescent="0.25">
      <c r="A256" s="6" t="s">
        <v>1922</v>
      </c>
      <c r="B256" s="13" t="str">
        <f>VLOOKUP(A256,MUNI_LIST!B:C,2,)</f>
        <v xml:space="preserve">LINCOLN                       </v>
      </c>
      <c r="C256" s="6" t="s">
        <v>474</v>
      </c>
      <c r="D256" s="7" t="str">
        <f t="shared" si="3"/>
        <v>35022</v>
      </c>
      <c r="E256" s="13" t="str">
        <f>VLOOKUP(D256,MUNI_LIST!G:H,2,)</f>
        <v xml:space="preserve">TOWN   </v>
      </c>
      <c r="F256" s="13" t="str">
        <f>VLOOKUP(D256,MUNI_LIST!I:J,2,)</f>
        <v>SCHLEY</v>
      </c>
      <c r="G256" s="5" t="s">
        <v>7</v>
      </c>
      <c r="H256" s="5" t="s">
        <v>222</v>
      </c>
      <c r="I256" s="5" t="s">
        <v>223</v>
      </c>
      <c r="J256" t="s">
        <v>10</v>
      </c>
    </row>
    <row r="257" spans="1:10" x14ac:dyDescent="0.25">
      <c r="A257" s="6" t="s">
        <v>1967</v>
      </c>
      <c r="B257" s="13" t="str">
        <f>VLOOKUP(A257,MUNI_LIST!B:C,2,)</f>
        <v xml:space="preserve">MARATHON                      </v>
      </c>
      <c r="C257" s="6" t="s">
        <v>474</v>
      </c>
      <c r="D257" s="7" t="str">
        <f t="shared" si="3"/>
        <v>37022</v>
      </c>
      <c r="E257" s="13" t="str">
        <f>VLOOKUP(D257,MUNI_LIST!G:H,2,)</f>
        <v xml:space="preserve">TOWN   </v>
      </c>
      <c r="F257" s="13" t="str">
        <f>VLOOKUP(D257,MUNI_LIST!I:J,2,)</f>
        <v>ELDERON</v>
      </c>
      <c r="G257" s="5" t="s">
        <v>87</v>
      </c>
      <c r="H257" s="5" t="s">
        <v>237</v>
      </c>
      <c r="I257" s="5" t="s">
        <v>238</v>
      </c>
      <c r="J257" t="s">
        <v>10</v>
      </c>
    </row>
    <row r="258" spans="1:10" x14ac:dyDescent="0.25">
      <c r="A258" s="6" t="s">
        <v>1926</v>
      </c>
      <c r="B258" s="13" t="str">
        <f>VLOOKUP(A258,MUNI_LIST!B:C,2,)</f>
        <v xml:space="preserve">OCONTO                        </v>
      </c>
      <c r="C258" s="6" t="s">
        <v>474</v>
      </c>
      <c r="D258" s="7" t="str">
        <f t="shared" si="3"/>
        <v>42022</v>
      </c>
      <c r="E258" s="13" t="str">
        <f>VLOOKUP(D258,MUNI_LIST!G:H,2,)</f>
        <v xml:space="preserve">TOWN   </v>
      </c>
      <c r="F258" s="13" t="str">
        <f>VLOOKUP(D258,MUNI_LIST!I:J,2,)</f>
        <v>LITTLE RIVER</v>
      </c>
      <c r="G258" s="5" t="s">
        <v>33</v>
      </c>
      <c r="H258" s="5" t="s">
        <v>290</v>
      </c>
      <c r="I258" s="5" t="s">
        <v>291</v>
      </c>
      <c r="J258" t="s">
        <v>3</v>
      </c>
    </row>
    <row r="259" spans="1:10" x14ac:dyDescent="0.25">
      <c r="A259" s="6" t="s">
        <v>1950</v>
      </c>
      <c r="B259" s="13" t="str">
        <f>VLOOKUP(A259,MUNI_LIST!B:C,2,)</f>
        <v xml:space="preserve">OUTAGAMIE                     </v>
      </c>
      <c r="C259" s="6" t="s">
        <v>474</v>
      </c>
      <c r="D259" s="7" t="str">
        <f t="shared" ref="D259:D322" si="4">A259&amp;C259</f>
        <v>44022</v>
      </c>
      <c r="E259" s="13" t="str">
        <f>VLOOKUP(D259,MUNI_LIST!G:H,2,)</f>
        <v xml:space="preserve">TOWN   </v>
      </c>
      <c r="F259" s="13" t="str">
        <f>VLOOKUP(D259,MUNI_LIST!I:J,2,)</f>
        <v>GREENVILLE</v>
      </c>
      <c r="G259" s="5" t="s">
        <v>33</v>
      </c>
      <c r="H259" s="5" t="s">
        <v>301</v>
      </c>
      <c r="I259" s="5" t="s">
        <v>302</v>
      </c>
      <c r="J259" t="s">
        <v>3</v>
      </c>
    </row>
    <row r="260" spans="1:10" x14ac:dyDescent="0.25">
      <c r="A260" s="6" t="s">
        <v>1950</v>
      </c>
      <c r="B260" s="13" t="str">
        <f>VLOOKUP(A260,MUNI_LIST!B:C,2,)</f>
        <v xml:space="preserve">OUTAGAMIE                     </v>
      </c>
      <c r="C260" s="6" t="s">
        <v>474</v>
      </c>
      <c r="D260" s="7" t="str">
        <f t="shared" si="4"/>
        <v>44022</v>
      </c>
      <c r="E260" s="13" t="str">
        <f>VLOOKUP(D260,MUNI_LIST!G:H,2,)</f>
        <v xml:space="preserve">TOWN   </v>
      </c>
      <c r="F260" s="13" t="str">
        <f>VLOOKUP(D260,MUNI_LIST!I:J,2,)</f>
        <v>GREENVILLE</v>
      </c>
      <c r="G260" s="5" t="s">
        <v>58</v>
      </c>
      <c r="H260" s="5" t="s">
        <v>2</v>
      </c>
      <c r="I260" s="5" t="s">
        <v>2</v>
      </c>
      <c r="J260" t="s">
        <v>3</v>
      </c>
    </row>
    <row r="261" spans="1:10" x14ac:dyDescent="0.25">
      <c r="A261" s="6" t="s">
        <v>1950</v>
      </c>
      <c r="B261" s="13" t="str">
        <f>VLOOKUP(A261,MUNI_LIST!B:C,2,)</f>
        <v xml:space="preserve">OUTAGAMIE                     </v>
      </c>
      <c r="C261" s="6" t="s">
        <v>474</v>
      </c>
      <c r="D261" s="7" t="str">
        <f t="shared" si="4"/>
        <v>44022</v>
      </c>
      <c r="E261" s="13" t="str">
        <f>VLOOKUP(D261,MUNI_LIST!G:H,2,)</f>
        <v xml:space="preserve">TOWN   </v>
      </c>
      <c r="F261" s="13" t="str">
        <f>VLOOKUP(D261,MUNI_LIST!I:J,2,)</f>
        <v>GREENVILLE</v>
      </c>
      <c r="G261" s="5" t="s">
        <v>59</v>
      </c>
      <c r="H261" s="5" t="s">
        <v>2</v>
      </c>
      <c r="I261" s="5" t="s">
        <v>2</v>
      </c>
      <c r="J261" t="s">
        <v>60</v>
      </c>
    </row>
    <row r="262" spans="1:10" x14ac:dyDescent="0.25">
      <c r="A262" s="6" t="s">
        <v>1964</v>
      </c>
      <c r="B262" s="13" t="str">
        <f>VLOOKUP(A262,MUNI_LIST!B:C,2,)</f>
        <v xml:space="preserve">PIERCE                        </v>
      </c>
      <c r="C262" s="6" t="s">
        <v>474</v>
      </c>
      <c r="D262" s="7" t="str">
        <f t="shared" si="4"/>
        <v>47022</v>
      </c>
      <c r="E262" s="13" t="str">
        <f>VLOOKUP(D262,MUNI_LIST!G:H,2,)</f>
        <v xml:space="preserve">TOWN   </v>
      </c>
      <c r="F262" s="13" t="str">
        <f>VLOOKUP(D262,MUNI_LIST!I:J,2,)</f>
        <v>RIVER FALLS</v>
      </c>
      <c r="G262" s="5" t="s">
        <v>27</v>
      </c>
      <c r="H262" s="5" t="s">
        <v>2</v>
      </c>
      <c r="I262" s="5" t="s">
        <v>2</v>
      </c>
      <c r="J262" t="s">
        <v>10</v>
      </c>
    </row>
    <row r="263" spans="1:10" x14ac:dyDescent="0.25">
      <c r="A263" s="6" t="s">
        <v>1964</v>
      </c>
      <c r="B263" s="13" t="str">
        <f>VLOOKUP(A263,MUNI_LIST!B:C,2,)</f>
        <v xml:space="preserve">PIERCE                        </v>
      </c>
      <c r="C263" s="6" t="s">
        <v>474</v>
      </c>
      <c r="D263" s="7" t="str">
        <f t="shared" si="4"/>
        <v>47022</v>
      </c>
      <c r="E263" s="13" t="str">
        <f>VLOOKUP(D263,MUNI_LIST!G:H,2,)</f>
        <v xml:space="preserve">TOWN   </v>
      </c>
      <c r="F263" s="13" t="str">
        <f>VLOOKUP(D263,MUNI_LIST!I:J,2,)</f>
        <v>RIVER FALLS</v>
      </c>
      <c r="G263" s="5" t="s">
        <v>148</v>
      </c>
      <c r="H263" s="5" t="s">
        <v>314</v>
      </c>
      <c r="I263" s="5" t="s">
        <v>2</v>
      </c>
      <c r="J263" t="s">
        <v>14</v>
      </c>
    </row>
    <row r="264" spans="1:10" x14ac:dyDescent="0.25">
      <c r="A264" s="6" t="s">
        <v>1952</v>
      </c>
      <c r="B264" s="13" t="str">
        <f>VLOOKUP(A264,MUNI_LIST!B:C,2,)</f>
        <v xml:space="preserve">POLK                          </v>
      </c>
      <c r="C264" s="6" t="s">
        <v>474</v>
      </c>
      <c r="D264" s="7" t="str">
        <f t="shared" si="4"/>
        <v>48022</v>
      </c>
      <c r="E264" s="13" t="str">
        <f>VLOOKUP(D264,MUNI_LIST!G:H,2,)</f>
        <v xml:space="preserve">TOWN   </v>
      </c>
      <c r="F264" s="13" t="str">
        <f>VLOOKUP(D264,MUNI_LIST!I:J,2,)</f>
        <v>FARMINGTON</v>
      </c>
      <c r="G264" s="5" t="s">
        <v>7</v>
      </c>
      <c r="H264" s="5" t="s">
        <v>2</v>
      </c>
      <c r="I264" s="5" t="s">
        <v>2</v>
      </c>
      <c r="J264" t="s">
        <v>10</v>
      </c>
    </row>
    <row r="265" spans="1:10" x14ac:dyDescent="0.25">
      <c r="A265" s="6" t="s">
        <v>1953</v>
      </c>
      <c r="B265" s="13" t="str">
        <f>VLOOKUP(A265,MUNI_LIST!B:C,2,)</f>
        <v xml:space="preserve">PORTAGE                       </v>
      </c>
      <c r="C265" s="6" t="s">
        <v>474</v>
      </c>
      <c r="D265" s="7" t="str">
        <f t="shared" si="4"/>
        <v>49022</v>
      </c>
      <c r="E265" s="13" t="str">
        <f>VLOOKUP(D265,MUNI_LIST!G:H,2,)</f>
        <v xml:space="preserve">TOWN   </v>
      </c>
      <c r="F265" s="13" t="str">
        <f>VLOOKUP(D265,MUNI_LIST!I:J,2,)</f>
        <v>LANARK</v>
      </c>
      <c r="G265" s="5" t="s">
        <v>26</v>
      </c>
      <c r="H265" s="5" t="s">
        <v>320</v>
      </c>
      <c r="I265" s="5" t="s">
        <v>321</v>
      </c>
      <c r="J265" t="s">
        <v>10</v>
      </c>
    </row>
    <row r="266" spans="1:10" x14ac:dyDescent="0.25">
      <c r="A266" s="6" t="s">
        <v>1940</v>
      </c>
      <c r="B266" s="13" t="str">
        <f>VLOOKUP(A266,MUNI_LIST!B:C,2,)</f>
        <v xml:space="preserve">SHAWANO                       </v>
      </c>
      <c r="C266" s="6" t="s">
        <v>474</v>
      </c>
      <c r="D266" s="7" t="str">
        <f t="shared" si="4"/>
        <v>58022</v>
      </c>
      <c r="E266" s="13" t="str">
        <f>VLOOKUP(D266,MUNI_LIST!G:H,2,)</f>
        <v xml:space="preserve">TOWN   </v>
      </c>
      <c r="F266" s="13" t="str">
        <f>VLOOKUP(D266,MUNI_LIST!I:J,2,)</f>
        <v>HARTLAND</v>
      </c>
      <c r="G266" s="5" t="s">
        <v>33</v>
      </c>
      <c r="H266" s="5" t="s">
        <v>368</v>
      </c>
      <c r="I266" s="5" t="s">
        <v>369</v>
      </c>
      <c r="J266" t="s">
        <v>3</v>
      </c>
    </row>
    <row r="267" spans="1:10" x14ac:dyDescent="0.25">
      <c r="A267" s="6" t="s">
        <v>1942</v>
      </c>
      <c r="B267" s="13" t="str">
        <f>VLOOKUP(A267,MUNI_LIST!B:C,2,)</f>
        <v xml:space="preserve">VERNON                        </v>
      </c>
      <c r="C267" s="6" t="s">
        <v>474</v>
      </c>
      <c r="D267" s="7" t="str">
        <f t="shared" si="4"/>
        <v>62022</v>
      </c>
      <c r="E267" s="13" t="str">
        <f>VLOOKUP(D267,MUNI_LIST!G:H,2,)</f>
        <v xml:space="preserve">TOWN   </v>
      </c>
      <c r="F267" s="13" t="str">
        <f>VLOOKUP(D267,MUNI_LIST!I:J,2,)</f>
        <v>HILLSBORO</v>
      </c>
      <c r="G267" s="5" t="s">
        <v>15</v>
      </c>
      <c r="H267" s="5" t="s">
        <v>391</v>
      </c>
      <c r="I267" s="5" t="s">
        <v>392</v>
      </c>
      <c r="J267" t="s">
        <v>10</v>
      </c>
    </row>
    <row r="268" spans="1:10" x14ac:dyDescent="0.25">
      <c r="A268" s="6" t="s">
        <v>1929</v>
      </c>
      <c r="B268" s="13" t="str">
        <f>VLOOKUP(A268,MUNI_LIST!B:C,2,)</f>
        <v xml:space="preserve">VILAS                         </v>
      </c>
      <c r="C268" s="6" t="s">
        <v>474</v>
      </c>
      <c r="D268" s="7" t="str">
        <f t="shared" si="4"/>
        <v>63022</v>
      </c>
      <c r="E268" s="13" t="str">
        <f>VLOOKUP(D268,MUNI_LIST!G:H,2,)</f>
        <v xml:space="preserve">TOWN   </v>
      </c>
      <c r="F268" s="13" t="str">
        <f>VLOOKUP(D268,MUNI_LIST!I:J,2,)</f>
        <v>PRESQUE ISLE</v>
      </c>
      <c r="G268" s="5" t="s">
        <v>1</v>
      </c>
      <c r="H268" s="5" t="s">
        <v>2</v>
      </c>
      <c r="I268" s="5" t="s">
        <v>2</v>
      </c>
      <c r="J268" t="s">
        <v>3</v>
      </c>
    </row>
    <row r="269" spans="1:10" x14ac:dyDescent="0.25">
      <c r="A269" s="6" t="s">
        <v>1943</v>
      </c>
      <c r="B269" s="13" t="str">
        <f>VLOOKUP(A269,MUNI_LIST!B:C,2,)</f>
        <v xml:space="preserve">WAUKESHA                      </v>
      </c>
      <c r="C269" s="6" t="s">
        <v>474</v>
      </c>
      <c r="D269" s="7" t="str">
        <f t="shared" si="4"/>
        <v>67022</v>
      </c>
      <c r="E269" s="13" t="str">
        <f>VLOOKUP(D269,MUNI_LIST!G:H,2,)</f>
        <v xml:space="preserve">TOWN   </v>
      </c>
      <c r="F269" s="13" t="str">
        <f>VLOOKUP(D269,MUNI_LIST!I:J,2,)</f>
        <v>OCONOMOWOC</v>
      </c>
      <c r="G269" s="5" t="s">
        <v>26</v>
      </c>
      <c r="H269" s="5" t="s">
        <v>2</v>
      </c>
      <c r="I269" s="5" t="s">
        <v>2</v>
      </c>
      <c r="J269" t="s">
        <v>10</v>
      </c>
    </row>
    <row r="270" spans="1:10" x14ac:dyDescent="0.25">
      <c r="A270" s="6" t="s">
        <v>1943</v>
      </c>
      <c r="B270" s="13" t="str">
        <f>VLOOKUP(A270,MUNI_LIST!B:C,2,)</f>
        <v xml:space="preserve">WAUKESHA                      </v>
      </c>
      <c r="C270" s="6" t="s">
        <v>474</v>
      </c>
      <c r="D270" s="7" t="str">
        <f t="shared" si="4"/>
        <v>67022</v>
      </c>
      <c r="E270" s="13" t="str">
        <f>VLOOKUP(D270,MUNI_LIST!G:H,2,)</f>
        <v xml:space="preserve">TOWN   </v>
      </c>
      <c r="F270" s="13" t="str">
        <f>VLOOKUP(D270,MUNI_LIST!I:J,2,)</f>
        <v>OCONOMOWOC</v>
      </c>
      <c r="G270" s="5" t="s">
        <v>33</v>
      </c>
      <c r="H270" s="5" t="s">
        <v>418</v>
      </c>
      <c r="I270" s="5" t="s">
        <v>2</v>
      </c>
      <c r="J270" t="s">
        <v>3</v>
      </c>
    </row>
    <row r="271" spans="1:10" x14ac:dyDescent="0.25">
      <c r="A271" s="6" t="s">
        <v>455</v>
      </c>
      <c r="B271" s="13" t="str">
        <f>VLOOKUP(A271,MUNI_LIST!B:C,2,)</f>
        <v xml:space="preserve">ADAMS                         </v>
      </c>
      <c r="C271" s="6" t="s">
        <v>475</v>
      </c>
      <c r="D271" s="7" t="str">
        <f t="shared" si="4"/>
        <v>01024</v>
      </c>
      <c r="E271" s="13" t="str">
        <f>VLOOKUP(D271,MUNI_LIST!G:H,2,)</f>
        <v xml:space="preserve">TOWN   </v>
      </c>
      <c r="F271" s="13" t="str">
        <f>VLOOKUP(D271,MUNI_LIST!I:J,2,)</f>
        <v>PRESTON</v>
      </c>
      <c r="G271" s="5" t="s">
        <v>1</v>
      </c>
      <c r="H271" s="5" t="s">
        <v>2</v>
      </c>
      <c r="I271" s="5" t="s">
        <v>2</v>
      </c>
      <c r="J271" t="s">
        <v>3</v>
      </c>
    </row>
    <row r="272" spans="1:10" x14ac:dyDescent="0.25">
      <c r="A272" s="6" t="s">
        <v>458</v>
      </c>
      <c r="B272" s="13" t="str">
        <f>VLOOKUP(A272,MUNI_LIST!B:C,2,)</f>
        <v xml:space="preserve">BAYFIELD                      </v>
      </c>
      <c r="C272" s="6" t="s">
        <v>475</v>
      </c>
      <c r="D272" s="7" t="str">
        <f t="shared" si="4"/>
        <v>04024</v>
      </c>
      <c r="E272" s="13" t="str">
        <f>VLOOKUP(D272,MUNI_LIST!G:H,2,)</f>
        <v xml:space="preserve">TOWN   </v>
      </c>
      <c r="F272" s="13" t="str">
        <f>VLOOKUP(D272,MUNI_LIST!I:J,2,)</f>
        <v>IRON RIVER</v>
      </c>
      <c r="G272" s="5" t="s">
        <v>7</v>
      </c>
      <c r="H272" s="5" t="s">
        <v>2</v>
      </c>
      <c r="I272" s="5" t="s">
        <v>2</v>
      </c>
      <c r="J272" t="s">
        <v>10</v>
      </c>
    </row>
    <row r="273" spans="1:10" x14ac:dyDescent="0.25">
      <c r="A273" s="6" t="s">
        <v>458</v>
      </c>
      <c r="B273" s="13" t="str">
        <f>VLOOKUP(A273,MUNI_LIST!B:C,2,)</f>
        <v xml:space="preserve">BAYFIELD                      </v>
      </c>
      <c r="C273" s="6" t="s">
        <v>475</v>
      </c>
      <c r="D273" s="7" t="str">
        <f t="shared" si="4"/>
        <v>04024</v>
      </c>
      <c r="E273" s="13" t="str">
        <f>VLOOKUP(D273,MUNI_LIST!G:H,2,)</f>
        <v xml:space="preserve">TOWN   </v>
      </c>
      <c r="F273" s="13" t="str">
        <f>VLOOKUP(D273,MUNI_LIST!I:J,2,)</f>
        <v>IRON RIVER</v>
      </c>
      <c r="G273" s="5" t="s">
        <v>27</v>
      </c>
      <c r="H273" s="5" t="s">
        <v>2</v>
      </c>
      <c r="I273" s="5" t="s">
        <v>2</v>
      </c>
      <c r="J273" t="s">
        <v>10</v>
      </c>
    </row>
    <row r="274" spans="1:10" x14ac:dyDescent="0.25">
      <c r="A274" s="6" t="s">
        <v>459</v>
      </c>
      <c r="B274" s="13" t="str">
        <f>VLOOKUP(A274,MUNI_LIST!B:C,2,)</f>
        <v xml:space="preserve">BROWN                         </v>
      </c>
      <c r="C274" s="6" t="s">
        <v>475</v>
      </c>
      <c r="D274" s="7" t="str">
        <f t="shared" si="4"/>
        <v>05024</v>
      </c>
      <c r="E274" s="13" t="str">
        <f>VLOOKUP(D274,MUNI_LIST!G:H,2,)</f>
        <v xml:space="preserve">TOWN   </v>
      </c>
      <c r="F274" s="13" t="str">
        <f>VLOOKUP(D274,MUNI_LIST!I:J,2,)</f>
        <v>LAWRENCE</v>
      </c>
      <c r="G274" s="5" t="s">
        <v>33</v>
      </c>
      <c r="H274" s="5" t="s">
        <v>34</v>
      </c>
      <c r="I274" s="5" t="s">
        <v>35</v>
      </c>
      <c r="J274" t="s">
        <v>3</v>
      </c>
    </row>
    <row r="275" spans="1:10" x14ac:dyDescent="0.25">
      <c r="A275" s="6" t="s">
        <v>459</v>
      </c>
      <c r="B275" s="13" t="str">
        <f>VLOOKUP(A275,MUNI_LIST!B:C,2,)</f>
        <v xml:space="preserve">BROWN                         </v>
      </c>
      <c r="C275" s="6" t="s">
        <v>475</v>
      </c>
      <c r="D275" s="7" t="str">
        <f t="shared" si="4"/>
        <v>05024</v>
      </c>
      <c r="E275" s="13" t="str">
        <f>VLOOKUP(D275,MUNI_LIST!G:H,2,)</f>
        <v xml:space="preserve">TOWN   </v>
      </c>
      <c r="F275" s="13" t="str">
        <f>VLOOKUP(D275,MUNI_LIST!I:J,2,)</f>
        <v>LAWRENCE</v>
      </c>
      <c r="G275" s="5" t="s">
        <v>23</v>
      </c>
      <c r="H275" s="5" t="s">
        <v>2</v>
      </c>
      <c r="I275" s="5" t="s">
        <v>2</v>
      </c>
      <c r="J275" t="s">
        <v>24</v>
      </c>
    </row>
    <row r="276" spans="1:10" x14ac:dyDescent="0.25">
      <c r="A276" s="6" t="s">
        <v>1913</v>
      </c>
      <c r="B276" s="13" t="str">
        <f>VLOOKUP(A276,MUNI_LIST!B:C,2,)</f>
        <v xml:space="preserve">DOOR                          </v>
      </c>
      <c r="C276" s="6" t="s">
        <v>475</v>
      </c>
      <c r="D276" s="7" t="str">
        <f t="shared" si="4"/>
        <v>15024</v>
      </c>
      <c r="E276" s="13" t="str">
        <f>VLOOKUP(D276,MUNI_LIST!G:H,2,)</f>
        <v xml:space="preserve">TOWN   </v>
      </c>
      <c r="F276" s="13" t="str">
        <f>VLOOKUP(D276,MUNI_LIST!I:J,2,)</f>
        <v>STURGEON BAY</v>
      </c>
      <c r="G276" s="5" t="s">
        <v>62</v>
      </c>
      <c r="H276" s="5" t="s">
        <v>2</v>
      </c>
      <c r="I276" s="5" t="s">
        <v>2</v>
      </c>
      <c r="J276" t="s">
        <v>10</v>
      </c>
    </row>
    <row r="277" spans="1:10" x14ac:dyDescent="0.25">
      <c r="A277" s="6" t="s">
        <v>1915</v>
      </c>
      <c r="B277" s="13" t="str">
        <f>VLOOKUP(A277,MUNI_LIST!B:C,2,)</f>
        <v xml:space="preserve">EAU CLAIRE                    </v>
      </c>
      <c r="C277" s="6" t="s">
        <v>475</v>
      </c>
      <c r="D277" s="7" t="str">
        <f t="shared" si="4"/>
        <v>18024</v>
      </c>
      <c r="E277" s="13" t="str">
        <f>VLOOKUP(D277,MUNI_LIST!G:H,2,)</f>
        <v xml:space="preserve">TOWN   </v>
      </c>
      <c r="F277" s="13" t="str">
        <f>VLOOKUP(D277,MUNI_LIST!I:J,2,)</f>
        <v>WASHINGTON</v>
      </c>
      <c r="G277" s="5" t="s">
        <v>26</v>
      </c>
      <c r="H277" s="5" t="s">
        <v>155</v>
      </c>
      <c r="I277" s="5" t="s">
        <v>2</v>
      </c>
      <c r="J277" t="s">
        <v>10</v>
      </c>
    </row>
    <row r="278" spans="1:10" x14ac:dyDescent="0.25">
      <c r="A278" s="6" t="s">
        <v>1915</v>
      </c>
      <c r="B278" s="13" t="str">
        <f>VLOOKUP(A278,MUNI_LIST!B:C,2,)</f>
        <v xml:space="preserve">EAU CLAIRE                    </v>
      </c>
      <c r="C278" s="6" t="s">
        <v>475</v>
      </c>
      <c r="D278" s="7" t="str">
        <f t="shared" si="4"/>
        <v>18024</v>
      </c>
      <c r="E278" s="13" t="str">
        <f>VLOOKUP(D278,MUNI_LIST!G:H,2,)</f>
        <v xml:space="preserve">TOWN   </v>
      </c>
      <c r="F278" s="13" t="str">
        <f>VLOOKUP(D278,MUNI_LIST!I:J,2,)</f>
        <v>WASHINGTON</v>
      </c>
      <c r="G278" s="5" t="s">
        <v>13</v>
      </c>
      <c r="H278" s="5" t="s">
        <v>2</v>
      </c>
      <c r="I278" s="5" t="s">
        <v>2</v>
      </c>
      <c r="J278" t="s">
        <v>14</v>
      </c>
    </row>
    <row r="279" spans="1:10" x14ac:dyDescent="0.25">
      <c r="A279" s="6" t="s">
        <v>1915</v>
      </c>
      <c r="B279" s="13" t="str">
        <f>VLOOKUP(A279,MUNI_LIST!B:C,2,)</f>
        <v xml:space="preserve">EAU CLAIRE                    </v>
      </c>
      <c r="C279" s="6" t="s">
        <v>475</v>
      </c>
      <c r="D279" s="7" t="str">
        <f t="shared" si="4"/>
        <v>18024</v>
      </c>
      <c r="E279" s="13" t="str">
        <f>VLOOKUP(D279,MUNI_LIST!G:H,2,)</f>
        <v xml:space="preserve">TOWN   </v>
      </c>
      <c r="F279" s="13" t="str">
        <f>VLOOKUP(D279,MUNI_LIST!I:J,2,)</f>
        <v>WASHINGTON</v>
      </c>
      <c r="G279" s="5" t="s">
        <v>6</v>
      </c>
      <c r="H279" s="5" t="s">
        <v>2</v>
      </c>
      <c r="I279" s="5" t="s">
        <v>2</v>
      </c>
      <c r="J279" t="s">
        <v>3</v>
      </c>
    </row>
    <row r="280" spans="1:10" x14ac:dyDescent="0.25">
      <c r="A280" s="6" t="s">
        <v>1956</v>
      </c>
      <c r="B280" s="13" t="str">
        <f>VLOOKUP(A280,MUNI_LIST!B:C,2,)</f>
        <v xml:space="preserve">FOND DU LAC                   </v>
      </c>
      <c r="C280" s="6" t="s">
        <v>475</v>
      </c>
      <c r="D280" s="7" t="str">
        <f t="shared" si="4"/>
        <v>20024</v>
      </c>
      <c r="E280" s="13" t="str">
        <f>VLOOKUP(D280,MUNI_LIST!G:H,2,)</f>
        <v xml:space="preserve">TOWN   </v>
      </c>
      <c r="F280" s="13" t="str">
        <f>VLOOKUP(D280,MUNI_LIST!I:J,2,)</f>
        <v>LAMARTINE</v>
      </c>
      <c r="G280" s="5" t="s">
        <v>26</v>
      </c>
      <c r="H280" s="5" t="s">
        <v>167</v>
      </c>
      <c r="I280" s="5" t="s">
        <v>119</v>
      </c>
      <c r="J280" t="s">
        <v>10</v>
      </c>
    </row>
    <row r="281" spans="1:10" x14ac:dyDescent="0.25">
      <c r="A281" s="6" t="s">
        <v>1956</v>
      </c>
      <c r="B281" s="13" t="str">
        <f>VLOOKUP(A281,MUNI_LIST!B:C,2,)</f>
        <v xml:space="preserve">FOND DU LAC                   </v>
      </c>
      <c r="C281" s="6" t="s">
        <v>475</v>
      </c>
      <c r="D281" s="7" t="str">
        <f t="shared" si="4"/>
        <v>20024</v>
      </c>
      <c r="E281" s="13" t="str">
        <f>VLOOKUP(D281,MUNI_LIST!G:H,2,)</f>
        <v xml:space="preserve">TOWN   </v>
      </c>
      <c r="F281" s="13" t="str">
        <f>VLOOKUP(D281,MUNI_LIST!I:J,2,)</f>
        <v>LAMARTINE</v>
      </c>
      <c r="G281" s="5" t="s">
        <v>33</v>
      </c>
      <c r="H281" s="5" t="s">
        <v>168</v>
      </c>
      <c r="I281" s="5" t="s">
        <v>2</v>
      </c>
      <c r="J281" t="s">
        <v>3</v>
      </c>
    </row>
    <row r="282" spans="1:10" x14ac:dyDescent="0.25">
      <c r="A282" s="6" t="s">
        <v>1948</v>
      </c>
      <c r="B282" s="13" t="str">
        <f>VLOOKUP(A282,MUNI_LIST!B:C,2,)</f>
        <v xml:space="preserve">JEFFERSON                     </v>
      </c>
      <c r="C282" s="6" t="s">
        <v>475</v>
      </c>
      <c r="D282" s="7" t="str">
        <f t="shared" si="4"/>
        <v>28024</v>
      </c>
      <c r="E282" s="13" t="str">
        <f>VLOOKUP(D282,MUNI_LIST!G:H,2,)</f>
        <v xml:space="preserve">TOWN   </v>
      </c>
      <c r="F282" s="13" t="str">
        <f>VLOOKUP(D282,MUNI_LIST!I:J,2,)</f>
        <v>PALMYRA</v>
      </c>
      <c r="G282" s="5" t="s">
        <v>15</v>
      </c>
      <c r="H282" s="5" t="s">
        <v>199</v>
      </c>
      <c r="I282" s="5" t="s">
        <v>2</v>
      </c>
      <c r="J282" t="s">
        <v>10</v>
      </c>
    </row>
    <row r="283" spans="1:10" x14ac:dyDescent="0.25">
      <c r="A283" s="6" t="s">
        <v>1924</v>
      </c>
      <c r="B283" s="13" t="str">
        <f>VLOOKUP(A283,MUNI_LIST!B:C,2,)</f>
        <v xml:space="preserve">MARINETTE                     </v>
      </c>
      <c r="C283" s="6" t="s">
        <v>475</v>
      </c>
      <c r="D283" s="7" t="str">
        <f t="shared" si="4"/>
        <v>38024</v>
      </c>
      <c r="E283" s="13" t="str">
        <f>VLOOKUP(D283,MUNI_LIST!G:H,2,)</f>
        <v xml:space="preserve">TOWN   </v>
      </c>
      <c r="F283" s="13" t="str">
        <f>VLOOKUP(D283,MUNI_LIST!I:J,2,)</f>
        <v>PESHTIGO</v>
      </c>
      <c r="G283" s="5" t="s">
        <v>27</v>
      </c>
      <c r="H283" s="5" t="s">
        <v>2</v>
      </c>
      <c r="I283" s="5" t="s">
        <v>2</v>
      </c>
      <c r="J283" t="s">
        <v>10</v>
      </c>
    </row>
    <row r="284" spans="1:10" x14ac:dyDescent="0.25">
      <c r="A284" s="6" t="s">
        <v>1925</v>
      </c>
      <c r="B284" s="13" t="str">
        <f>VLOOKUP(A284,MUNI_LIST!B:C,2,)</f>
        <v xml:space="preserve">MONROE                        </v>
      </c>
      <c r="C284" s="6" t="s">
        <v>475</v>
      </c>
      <c r="D284" s="7" t="str">
        <f t="shared" si="4"/>
        <v>41024</v>
      </c>
      <c r="E284" s="13" t="str">
        <f>VLOOKUP(D284,MUNI_LIST!G:H,2,)</f>
        <v xml:space="preserve">TOWN   </v>
      </c>
      <c r="F284" s="13" t="str">
        <f>VLOOKUP(D284,MUNI_LIST!I:J,2,)</f>
        <v>LINCOLN</v>
      </c>
      <c r="G284" s="5" t="s">
        <v>33</v>
      </c>
      <c r="H284" s="5" t="s">
        <v>282</v>
      </c>
      <c r="I284" s="5" t="s">
        <v>2</v>
      </c>
      <c r="J284" t="s">
        <v>3</v>
      </c>
    </row>
    <row r="285" spans="1:10" x14ac:dyDescent="0.25">
      <c r="A285" s="6" t="s">
        <v>1925</v>
      </c>
      <c r="B285" s="13" t="str">
        <f>VLOOKUP(A285,MUNI_LIST!B:C,2,)</f>
        <v xml:space="preserve">MONROE                        </v>
      </c>
      <c r="C285" s="6" t="s">
        <v>475</v>
      </c>
      <c r="D285" s="7" t="str">
        <f t="shared" si="4"/>
        <v>41024</v>
      </c>
      <c r="E285" s="13" t="str">
        <f>VLOOKUP(D285,MUNI_LIST!G:H,2,)</f>
        <v xml:space="preserve">TOWN   </v>
      </c>
      <c r="F285" s="13" t="str">
        <f>VLOOKUP(D285,MUNI_LIST!I:J,2,)</f>
        <v>LINCOLN</v>
      </c>
      <c r="G285" s="5" t="s">
        <v>23</v>
      </c>
      <c r="H285" s="5" t="s">
        <v>2</v>
      </c>
      <c r="I285" s="5" t="s">
        <v>2</v>
      </c>
      <c r="J285" t="s">
        <v>24</v>
      </c>
    </row>
    <row r="286" spans="1:10" x14ac:dyDescent="0.25">
      <c r="A286" s="6" t="s">
        <v>1926</v>
      </c>
      <c r="B286" s="13" t="str">
        <f>VLOOKUP(A286,MUNI_LIST!B:C,2,)</f>
        <v xml:space="preserve">OCONTO                        </v>
      </c>
      <c r="C286" s="6" t="s">
        <v>475</v>
      </c>
      <c r="D286" s="7" t="str">
        <f t="shared" si="4"/>
        <v>42024</v>
      </c>
      <c r="E286" s="13" t="str">
        <f>VLOOKUP(D286,MUNI_LIST!G:H,2,)</f>
        <v xml:space="preserve">TOWN   </v>
      </c>
      <c r="F286" s="13" t="str">
        <f>VLOOKUP(D286,MUNI_LIST!I:J,2,)</f>
        <v>LITTLE SUAMICO</v>
      </c>
      <c r="G286" s="5" t="s">
        <v>26</v>
      </c>
      <c r="H286" s="5" t="s">
        <v>2</v>
      </c>
      <c r="I286" s="5" t="s">
        <v>2</v>
      </c>
      <c r="J286" t="s">
        <v>10</v>
      </c>
    </row>
    <row r="287" spans="1:10" x14ac:dyDescent="0.25">
      <c r="A287" s="6" t="s">
        <v>1927</v>
      </c>
      <c r="B287" s="13" t="str">
        <f>VLOOKUP(A287,MUNI_LIST!B:C,2,)</f>
        <v xml:space="preserve">ONEIDA                        </v>
      </c>
      <c r="C287" s="6" t="s">
        <v>475</v>
      </c>
      <c r="D287" s="7" t="str">
        <f t="shared" si="4"/>
        <v>43024</v>
      </c>
      <c r="E287" s="13" t="str">
        <f>VLOOKUP(D287,MUNI_LIST!G:H,2,)</f>
        <v xml:space="preserve">TOWN   </v>
      </c>
      <c r="F287" s="13" t="str">
        <f>VLOOKUP(D287,MUNI_LIST!I:J,2,)</f>
        <v>PELICAN</v>
      </c>
      <c r="G287" s="5" t="s">
        <v>23</v>
      </c>
      <c r="H287" s="5" t="s">
        <v>2</v>
      </c>
      <c r="I287" s="5" t="s">
        <v>2</v>
      </c>
      <c r="J287" t="s">
        <v>24</v>
      </c>
    </row>
    <row r="288" spans="1:10" x14ac:dyDescent="0.25">
      <c r="A288" s="6" t="s">
        <v>1941</v>
      </c>
      <c r="B288" s="13" t="str">
        <f>VLOOKUP(A288,MUNI_LIST!B:C,2,)</f>
        <v xml:space="preserve">SHEBOYGAN                     </v>
      </c>
      <c r="C288" s="6" t="s">
        <v>475</v>
      </c>
      <c r="D288" s="7" t="str">
        <f t="shared" si="4"/>
        <v>59024</v>
      </c>
      <c r="E288" s="13" t="str">
        <f>VLOOKUP(D288,MUNI_LIST!G:H,2,)</f>
        <v xml:space="preserve">TOWN   </v>
      </c>
      <c r="F288" s="13" t="str">
        <f>VLOOKUP(D288,MUNI_LIST!I:J,2,)</f>
        <v>SHEBOYGAN</v>
      </c>
      <c r="G288" s="5" t="s">
        <v>33</v>
      </c>
      <c r="H288" s="5" t="s">
        <v>2</v>
      </c>
      <c r="I288" s="5" t="s">
        <v>2</v>
      </c>
      <c r="J288" t="s">
        <v>3</v>
      </c>
    </row>
    <row r="289" spans="1:10" x14ac:dyDescent="0.25">
      <c r="A289" s="6" t="s">
        <v>1941</v>
      </c>
      <c r="B289" s="13" t="str">
        <f>VLOOKUP(A289,MUNI_LIST!B:C,2,)</f>
        <v xml:space="preserve">SHEBOYGAN                     </v>
      </c>
      <c r="C289" s="6" t="s">
        <v>475</v>
      </c>
      <c r="D289" s="7" t="str">
        <f t="shared" si="4"/>
        <v>59024</v>
      </c>
      <c r="E289" s="13" t="str">
        <f>VLOOKUP(D289,MUNI_LIST!G:H,2,)</f>
        <v xml:space="preserve">TOWN   </v>
      </c>
      <c r="F289" s="13" t="str">
        <f>VLOOKUP(D289,MUNI_LIST!I:J,2,)</f>
        <v>SHEBOYGAN</v>
      </c>
      <c r="G289" s="5" t="s">
        <v>49</v>
      </c>
      <c r="H289" s="5" t="s">
        <v>2</v>
      </c>
      <c r="I289" s="5" t="s">
        <v>2</v>
      </c>
      <c r="J289" t="s">
        <v>50</v>
      </c>
    </row>
    <row r="290" spans="1:10" x14ac:dyDescent="0.25">
      <c r="A290" s="6" t="s">
        <v>1932</v>
      </c>
      <c r="B290" s="13" t="str">
        <f>VLOOKUP(A290,MUNI_LIST!B:C,2,)</f>
        <v xml:space="preserve">WASHINGTON                    </v>
      </c>
      <c r="C290" s="6" t="s">
        <v>475</v>
      </c>
      <c r="D290" s="7" t="str">
        <f t="shared" si="4"/>
        <v>66024</v>
      </c>
      <c r="E290" s="13" t="str">
        <f>VLOOKUP(D290,MUNI_LIST!G:H,2,)</f>
        <v xml:space="preserve">TOWN   </v>
      </c>
      <c r="F290" s="13" t="str">
        <f>VLOOKUP(D290,MUNI_LIST!I:J,2,)</f>
        <v>WAYNE</v>
      </c>
      <c r="G290" s="5" t="s">
        <v>33</v>
      </c>
      <c r="H290" s="5" t="s">
        <v>410</v>
      </c>
      <c r="I290" s="5" t="s">
        <v>2</v>
      </c>
      <c r="J290" t="s">
        <v>3</v>
      </c>
    </row>
    <row r="291" spans="1:10" x14ac:dyDescent="0.25">
      <c r="A291" s="6" t="s">
        <v>1943</v>
      </c>
      <c r="B291" s="13" t="str">
        <f>VLOOKUP(A291,MUNI_LIST!B:C,2,)</f>
        <v xml:space="preserve">WAUKESHA                      </v>
      </c>
      <c r="C291" s="6" t="s">
        <v>475</v>
      </c>
      <c r="D291" s="7" t="str">
        <f t="shared" si="4"/>
        <v>67024</v>
      </c>
      <c r="E291" s="13" t="str">
        <f>VLOOKUP(D291,MUNI_LIST!G:H,2,)</f>
        <v xml:space="preserve">TOWN   </v>
      </c>
      <c r="F291" s="13" t="str">
        <f>VLOOKUP(D291,MUNI_LIST!I:J,2,)</f>
        <v>OTTAWA</v>
      </c>
      <c r="G291" s="5" t="s">
        <v>1</v>
      </c>
      <c r="H291" s="5" t="s">
        <v>2</v>
      </c>
      <c r="I291" s="5" t="s">
        <v>2</v>
      </c>
      <c r="J291" t="s">
        <v>3</v>
      </c>
    </row>
    <row r="292" spans="1:10" x14ac:dyDescent="0.25">
      <c r="A292" s="6" t="s">
        <v>1933</v>
      </c>
      <c r="B292" s="13" t="str">
        <f>VLOOKUP(A292,MUNI_LIST!B:C,2,)</f>
        <v xml:space="preserve">WAUSHARA                      </v>
      </c>
      <c r="C292" s="6" t="s">
        <v>475</v>
      </c>
      <c r="D292" s="7" t="str">
        <f t="shared" si="4"/>
        <v>69024</v>
      </c>
      <c r="E292" s="13" t="str">
        <f>VLOOKUP(D292,MUNI_LIST!G:H,2,)</f>
        <v xml:space="preserve">TOWN   </v>
      </c>
      <c r="F292" s="13" t="str">
        <f>VLOOKUP(D292,MUNI_LIST!I:J,2,)</f>
        <v>POY SIPPI</v>
      </c>
      <c r="G292" s="5" t="s">
        <v>105</v>
      </c>
      <c r="H292" s="5" t="s">
        <v>2</v>
      </c>
      <c r="I292" s="5" t="s">
        <v>2</v>
      </c>
      <c r="J292" t="s">
        <v>3</v>
      </c>
    </row>
    <row r="293" spans="1:10" x14ac:dyDescent="0.25">
      <c r="A293" s="6" t="s">
        <v>1945</v>
      </c>
      <c r="B293" s="13" t="str">
        <f>VLOOKUP(A293,MUNI_LIST!B:C,2,)</f>
        <v xml:space="preserve">WINNEBAGO                     </v>
      </c>
      <c r="C293" s="6" t="s">
        <v>475</v>
      </c>
      <c r="D293" s="7" t="str">
        <f t="shared" si="4"/>
        <v>70024</v>
      </c>
      <c r="E293" s="13" t="str">
        <f>VLOOKUP(D293,MUNI_LIST!G:H,2,)</f>
        <v xml:space="preserve">TOWN   </v>
      </c>
      <c r="F293" s="13" t="str">
        <f>VLOOKUP(D293,MUNI_LIST!I:J,2,)</f>
        <v>UTICA</v>
      </c>
      <c r="G293" s="5" t="s">
        <v>33</v>
      </c>
      <c r="H293" s="5" t="s">
        <v>2</v>
      </c>
      <c r="I293" s="5" t="s">
        <v>2</v>
      </c>
      <c r="J293" t="s">
        <v>3</v>
      </c>
    </row>
    <row r="294" spans="1:10" x14ac:dyDescent="0.25">
      <c r="A294" s="6" t="s">
        <v>459</v>
      </c>
      <c r="B294" s="13" t="str">
        <f>VLOOKUP(A294,MUNI_LIST!B:C,2,)</f>
        <v xml:space="preserve">BROWN                         </v>
      </c>
      <c r="C294" s="6" t="s">
        <v>476</v>
      </c>
      <c r="D294" s="7" t="str">
        <f t="shared" si="4"/>
        <v>05025</v>
      </c>
      <c r="E294" s="13" t="str">
        <f>VLOOKUP(D294,MUNI_LIST!G:H,2,)</f>
        <v xml:space="preserve">TOWN   </v>
      </c>
      <c r="F294" s="13" t="str">
        <f>VLOOKUP(D294,MUNI_LIST!I:J,2,)</f>
        <v>LEDGEVIEW</v>
      </c>
      <c r="G294" s="5" t="s">
        <v>36</v>
      </c>
      <c r="H294" s="5" t="s">
        <v>2</v>
      </c>
      <c r="I294" s="5" t="s">
        <v>2</v>
      </c>
      <c r="J294" t="s">
        <v>3</v>
      </c>
    </row>
    <row r="295" spans="1:10" x14ac:dyDescent="0.25">
      <c r="A295" s="6" t="s">
        <v>459</v>
      </c>
      <c r="B295" s="13" t="str">
        <f>VLOOKUP(A295,MUNI_LIST!B:C,2,)</f>
        <v xml:space="preserve">BROWN                         </v>
      </c>
      <c r="C295" s="6" t="s">
        <v>476</v>
      </c>
      <c r="D295" s="7" t="str">
        <f t="shared" si="4"/>
        <v>05025</v>
      </c>
      <c r="E295" s="13" t="str">
        <f>VLOOKUP(D295,MUNI_LIST!G:H,2,)</f>
        <v xml:space="preserve">TOWN   </v>
      </c>
      <c r="F295" s="13" t="str">
        <f>VLOOKUP(D295,MUNI_LIST!I:J,2,)</f>
        <v>LEDGEVIEW</v>
      </c>
      <c r="G295" s="5" t="s">
        <v>23</v>
      </c>
      <c r="H295" s="5" t="s">
        <v>2</v>
      </c>
      <c r="I295" s="5" t="s">
        <v>2</v>
      </c>
      <c r="J295" t="s">
        <v>24</v>
      </c>
    </row>
    <row r="296" spans="1:10" x14ac:dyDescent="0.25">
      <c r="A296" s="6" t="s">
        <v>1955</v>
      </c>
      <c r="B296" s="13" t="str">
        <f>VLOOKUP(A296,MUNI_LIST!B:C,2,)</f>
        <v xml:space="preserve">DODGE                         </v>
      </c>
      <c r="C296" s="6" t="s">
        <v>477</v>
      </c>
      <c r="D296" s="7" t="str">
        <f t="shared" si="4"/>
        <v>14026</v>
      </c>
      <c r="E296" s="13" t="str">
        <f>VLOOKUP(D296,MUNI_LIST!G:H,2,)</f>
        <v xml:space="preserve">TOWN   </v>
      </c>
      <c r="F296" s="13" t="str">
        <f>VLOOKUP(D296,MUNI_LIST!I:J,2,)</f>
        <v>LEBANON</v>
      </c>
      <c r="G296" s="5" t="s">
        <v>33</v>
      </c>
      <c r="H296" s="5" t="s">
        <v>2</v>
      </c>
      <c r="I296" s="5" t="s">
        <v>2</v>
      </c>
      <c r="J296" t="s">
        <v>3</v>
      </c>
    </row>
    <row r="297" spans="1:10" x14ac:dyDescent="0.25">
      <c r="A297" s="6" t="s">
        <v>1913</v>
      </c>
      <c r="B297" s="13" t="str">
        <f>VLOOKUP(A297,MUNI_LIST!B:C,2,)</f>
        <v xml:space="preserve">DOOR                          </v>
      </c>
      <c r="C297" s="6" t="s">
        <v>477</v>
      </c>
      <c r="D297" s="7" t="str">
        <f t="shared" si="4"/>
        <v>15026</v>
      </c>
      <c r="E297" s="13" t="str">
        <f>VLOOKUP(D297,MUNI_LIST!G:H,2,)</f>
        <v xml:space="preserve">TOWN   </v>
      </c>
      <c r="F297" s="13" t="str">
        <f>VLOOKUP(D297,MUNI_LIST!I:J,2,)</f>
        <v>UNION</v>
      </c>
      <c r="G297" s="5" t="s">
        <v>33</v>
      </c>
      <c r="H297" s="5" t="s">
        <v>135</v>
      </c>
      <c r="I297" s="5" t="s">
        <v>136</v>
      </c>
      <c r="J297" t="s">
        <v>3</v>
      </c>
    </row>
    <row r="298" spans="1:10" x14ac:dyDescent="0.25">
      <c r="A298" s="6" t="s">
        <v>1935</v>
      </c>
      <c r="B298" s="13" t="str">
        <f>VLOOKUP(A298,MUNI_LIST!B:C,2,)</f>
        <v xml:space="preserve">DUNN                          </v>
      </c>
      <c r="C298" s="6" t="s">
        <v>477</v>
      </c>
      <c r="D298" s="7" t="str">
        <f t="shared" si="4"/>
        <v>17026</v>
      </c>
      <c r="E298" s="13" t="str">
        <f>VLOOKUP(D298,MUNI_LIST!G:H,2,)</f>
        <v xml:space="preserve">TOWN   </v>
      </c>
      <c r="F298" s="13" t="str">
        <f>VLOOKUP(D298,MUNI_LIST!I:J,2,)</f>
        <v>ROCK CREEK</v>
      </c>
      <c r="G298" s="5" t="s">
        <v>4</v>
      </c>
      <c r="H298" s="5" t="s">
        <v>2</v>
      </c>
      <c r="I298" s="5" t="s">
        <v>2</v>
      </c>
      <c r="J298" t="s">
        <v>3</v>
      </c>
    </row>
    <row r="299" spans="1:10" x14ac:dyDescent="0.25">
      <c r="A299" s="6" t="s">
        <v>1916</v>
      </c>
      <c r="B299" s="13" t="str">
        <f>VLOOKUP(A299,MUNI_LIST!B:C,2,)</f>
        <v xml:space="preserve">GRANT                         </v>
      </c>
      <c r="C299" s="6" t="s">
        <v>477</v>
      </c>
      <c r="D299" s="7" t="str">
        <f t="shared" si="4"/>
        <v>22026</v>
      </c>
      <c r="E299" s="13" t="str">
        <f>VLOOKUP(D299,MUNI_LIST!G:H,2,)</f>
        <v xml:space="preserve">TOWN   </v>
      </c>
      <c r="F299" s="13" t="str">
        <f>VLOOKUP(D299,MUNI_LIST!I:J,2,)</f>
        <v>JAMESTOWN</v>
      </c>
      <c r="G299" s="5" t="s">
        <v>26</v>
      </c>
      <c r="H299" s="5" t="s">
        <v>182</v>
      </c>
      <c r="I299" s="5" t="s">
        <v>183</v>
      </c>
      <c r="J299" t="s">
        <v>10</v>
      </c>
    </row>
    <row r="300" spans="1:10" x14ac:dyDescent="0.25">
      <c r="A300" s="6" t="s">
        <v>1937</v>
      </c>
      <c r="B300" s="13" t="str">
        <f>VLOOKUP(A300,MUNI_LIST!B:C,2,)</f>
        <v xml:space="preserve">MARQUETTE                     </v>
      </c>
      <c r="C300" s="6" t="s">
        <v>477</v>
      </c>
      <c r="D300" s="7" t="str">
        <f t="shared" si="4"/>
        <v>39026</v>
      </c>
      <c r="E300" s="13" t="str">
        <f>VLOOKUP(D300,MUNI_LIST!G:H,2,)</f>
        <v xml:space="preserve">TOWN   </v>
      </c>
      <c r="F300" s="13" t="str">
        <f>VLOOKUP(D300,MUNI_LIST!I:J,2,)</f>
        <v>SPRINGFIELD</v>
      </c>
      <c r="G300" s="5" t="s">
        <v>87</v>
      </c>
      <c r="H300" s="5" t="s">
        <v>266</v>
      </c>
      <c r="I300" s="5" t="s">
        <v>2</v>
      </c>
      <c r="J300" t="s">
        <v>10</v>
      </c>
    </row>
    <row r="301" spans="1:10" x14ac:dyDescent="0.25">
      <c r="A301" s="6" t="s">
        <v>1950</v>
      </c>
      <c r="B301" s="13" t="str">
        <f>VLOOKUP(A301,MUNI_LIST!B:C,2,)</f>
        <v xml:space="preserve">OUTAGAMIE                     </v>
      </c>
      <c r="C301" s="6" t="s">
        <v>477</v>
      </c>
      <c r="D301" s="7" t="str">
        <f t="shared" si="4"/>
        <v>44026</v>
      </c>
      <c r="E301" s="13" t="str">
        <f>VLOOKUP(D301,MUNI_LIST!G:H,2,)</f>
        <v xml:space="preserve">TOWN   </v>
      </c>
      <c r="F301" s="13" t="str">
        <f>VLOOKUP(D301,MUNI_LIST!I:J,2,)</f>
        <v>KAUKAUNA</v>
      </c>
      <c r="G301" s="5" t="s">
        <v>26</v>
      </c>
      <c r="H301" s="5" t="s">
        <v>303</v>
      </c>
      <c r="I301" s="5" t="s">
        <v>70</v>
      </c>
      <c r="J301" t="s">
        <v>10</v>
      </c>
    </row>
    <row r="302" spans="1:10" x14ac:dyDescent="0.25">
      <c r="A302" s="6" t="s">
        <v>1965</v>
      </c>
      <c r="B302" s="13" t="str">
        <f>VLOOKUP(A302,MUNI_LIST!B:C,2,)</f>
        <v xml:space="preserve">RUSK                          </v>
      </c>
      <c r="C302" s="6" t="s">
        <v>477</v>
      </c>
      <c r="D302" s="7" t="str">
        <f t="shared" si="4"/>
        <v>54026</v>
      </c>
      <c r="E302" s="13" t="str">
        <f>VLOOKUP(D302,MUNI_LIST!G:H,2,)</f>
        <v xml:space="preserve">TOWN   </v>
      </c>
      <c r="F302" s="13" t="str">
        <f>VLOOKUP(D302,MUNI_LIST!I:J,2,)</f>
        <v>MURRY</v>
      </c>
      <c r="G302" s="5" t="s">
        <v>1</v>
      </c>
      <c r="H302" s="5" t="s">
        <v>2</v>
      </c>
      <c r="I302" s="5" t="s">
        <v>2</v>
      </c>
      <c r="J302" t="s">
        <v>3</v>
      </c>
    </row>
    <row r="303" spans="1:10" x14ac:dyDescent="0.25">
      <c r="A303" s="6" t="s">
        <v>1938</v>
      </c>
      <c r="B303" s="13" t="str">
        <f>VLOOKUP(A303,MUNI_LIST!B:C,2,)</f>
        <v xml:space="preserve">ST CROIX                      </v>
      </c>
      <c r="C303" s="6" t="s">
        <v>477</v>
      </c>
      <c r="D303" s="7" t="str">
        <f t="shared" si="4"/>
        <v>55026</v>
      </c>
      <c r="E303" s="13" t="str">
        <f>VLOOKUP(D303,MUNI_LIST!G:H,2,)</f>
        <v xml:space="preserve">TOWN   </v>
      </c>
      <c r="F303" s="13" t="str">
        <f>VLOOKUP(D303,MUNI_LIST!I:J,2,)</f>
        <v>RICHMOND</v>
      </c>
      <c r="G303" s="5" t="s">
        <v>26</v>
      </c>
      <c r="H303" s="5" t="s">
        <v>347</v>
      </c>
      <c r="I303" s="5" t="s">
        <v>2</v>
      </c>
      <c r="J303" t="s">
        <v>10</v>
      </c>
    </row>
    <row r="304" spans="1:10" x14ac:dyDescent="0.25">
      <c r="A304" s="6" t="s">
        <v>1941</v>
      </c>
      <c r="B304" s="13" t="str">
        <f>VLOOKUP(A304,MUNI_LIST!B:C,2,)</f>
        <v xml:space="preserve">SHEBOYGAN                     </v>
      </c>
      <c r="C304" s="6" t="s">
        <v>477</v>
      </c>
      <c r="D304" s="7" t="str">
        <f t="shared" si="4"/>
        <v>59026</v>
      </c>
      <c r="E304" s="13" t="str">
        <f>VLOOKUP(D304,MUNI_LIST!G:H,2,)</f>
        <v xml:space="preserve">TOWN   </v>
      </c>
      <c r="F304" s="13" t="str">
        <f>VLOOKUP(D304,MUNI_LIST!I:J,2,)</f>
        <v>SHEBOYGAN FALLS</v>
      </c>
      <c r="G304" s="5" t="s">
        <v>33</v>
      </c>
      <c r="H304" s="5" t="s">
        <v>380</v>
      </c>
      <c r="I304" s="5" t="s">
        <v>2</v>
      </c>
      <c r="J304" t="s">
        <v>3</v>
      </c>
    </row>
    <row r="305" spans="1:10" x14ac:dyDescent="0.25">
      <c r="A305" s="6" t="s">
        <v>1944</v>
      </c>
      <c r="B305" s="13" t="str">
        <f>VLOOKUP(A305,MUNI_LIST!B:C,2,)</f>
        <v xml:space="preserve">WAUPACA                       </v>
      </c>
      <c r="C305" s="6" t="s">
        <v>477</v>
      </c>
      <c r="D305" s="7" t="str">
        <f t="shared" si="4"/>
        <v>68026</v>
      </c>
      <c r="E305" s="13" t="str">
        <f>VLOOKUP(D305,MUNI_LIST!G:H,2,)</f>
        <v xml:space="preserve">TOWN   </v>
      </c>
      <c r="F305" s="13" t="str">
        <f>VLOOKUP(D305,MUNI_LIST!I:J,2,)</f>
        <v>LITTLE WOLF</v>
      </c>
      <c r="G305" s="5" t="s">
        <v>62</v>
      </c>
      <c r="H305" s="5" t="s">
        <v>2</v>
      </c>
      <c r="I305" s="5" t="s">
        <v>2</v>
      </c>
      <c r="J305" t="s">
        <v>10</v>
      </c>
    </row>
    <row r="306" spans="1:10" x14ac:dyDescent="0.25">
      <c r="A306" s="6" t="s">
        <v>1933</v>
      </c>
      <c r="B306" s="13" t="str">
        <f>VLOOKUP(A306,MUNI_LIST!B:C,2,)</f>
        <v xml:space="preserve">WAUSHARA                      </v>
      </c>
      <c r="C306" s="6" t="s">
        <v>477</v>
      </c>
      <c r="D306" s="7" t="str">
        <f t="shared" si="4"/>
        <v>69026</v>
      </c>
      <c r="E306" s="13" t="str">
        <f>VLOOKUP(D306,MUNI_LIST!G:H,2,)</f>
        <v xml:space="preserve">TOWN   </v>
      </c>
      <c r="F306" s="13" t="str">
        <f>VLOOKUP(D306,MUNI_LIST!I:J,2,)</f>
        <v>RICHFORD</v>
      </c>
      <c r="G306" s="5" t="s">
        <v>107</v>
      </c>
      <c r="H306" s="5" t="s">
        <v>2</v>
      </c>
      <c r="I306" s="5" t="s">
        <v>2</v>
      </c>
      <c r="J306" t="s">
        <v>108</v>
      </c>
    </row>
    <row r="307" spans="1:10" x14ac:dyDescent="0.25">
      <c r="A307" s="6" t="s">
        <v>1945</v>
      </c>
      <c r="B307" s="13" t="str">
        <f>VLOOKUP(A307,MUNI_LIST!B:C,2,)</f>
        <v xml:space="preserve">WINNEBAGO                     </v>
      </c>
      <c r="C307" s="6" t="s">
        <v>477</v>
      </c>
      <c r="D307" s="7" t="str">
        <f t="shared" si="4"/>
        <v>70026</v>
      </c>
      <c r="E307" s="13" t="str">
        <f>VLOOKUP(D307,MUNI_LIST!G:H,2,)</f>
        <v xml:space="preserve">TOWN   </v>
      </c>
      <c r="F307" s="13" t="str">
        <f>VLOOKUP(D307,MUNI_LIST!I:J,2,)</f>
        <v>VINLAND</v>
      </c>
      <c r="G307" s="5" t="s">
        <v>26</v>
      </c>
      <c r="H307" s="5" t="s">
        <v>445</v>
      </c>
      <c r="I307" s="5" t="s">
        <v>119</v>
      </c>
      <c r="J307" t="s">
        <v>10</v>
      </c>
    </row>
    <row r="308" spans="1:10" x14ac:dyDescent="0.25">
      <c r="A308" s="6" t="s">
        <v>455</v>
      </c>
      <c r="B308" s="13" t="str">
        <f>VLOOKUP(A308,MUNI_LIST!B:C,2,)</f>
        <v xml:space="preserve">ADAMS                         </v>
      </c>
      <c r="C308" s="6" t="s">
        <v>478</v>
      </c>
      <c r="D308" s="7" t="str">
        <f t="shared" si="4"/>
        <v>01028</v>
      </c>
      <c r="E308" s="13" t="str">
        <f>VLOOKUP(D308,MUNI_LIST!G:H,2,)</f>
        <v xml:space="preserve">TOWN   </v>
      </c>
      <c r="F308" s="13" t="str">
        <f>VLOOKUP(D308,MUNI_LIST!I:J,2,)</f>
        <v>RICHFIELD</v>
      </c>
      <c r="G308" s="5" t="s">
        <v>1</v>
      </c>
      <c r="H308" s="5" t="s">
        <v>2</v>
      </c>
      <c r="J308" t="s">
        <v>3</v>
      </c>
    </row>
    <row r="309" spans="1:10" x14ac:dyDescent="0.25">
      <c r="A309" s="6" t="s">
        <v>459</v>
      </c>
      <c r="B309" s="13" t="str">
        <f>VLOOKUP(A309,MUNI_LIST!B:C,2,)</f>
        <v xml:space="preserve">BROWN                         </v>
      </c>
      <c r="C309" s="6" t="s">
        <v>478</v>
      </c>
      <c r="D309" s="7" t="str">
        <f t="shared" si="4"/>
        <v>05028</v>
      </c>
      <c r="E309" s="13" t="str">
        <f>VLOOKUP(D309,MUNI_LIST!G:H,2,)</f>
        <v xml:space="preserve">TOWN   </v>
      </c>
      <c r="F309" s="13" t="str">
        <f>VLOOKUP(D309,MUNI_LIST!I:J,2,)</f>
        <v>NEW DENMARK</v>
      </c>
      <c r="G309" s="5" t="s">
        <v>26</v>
      </c>
      <c r="H309" s="5" t="s">
        <v>37</v>
      </c>
      <c r="I309" s="5" t="s">
        <v>38</v>
      </c>
      <c r="J309" t="s">
        <v>10</v>
      </c>
    </row>
    <row r="310" spans="1:10" x14ac:dyDescent="0.25">
      <c r="A310" s="6" t="s">
        <v>459</v>
      </c>
      <c r="B310" s="13" t="str">
        <f>VLOOKUP(A310,MUNI_LIST!B:C,2,)</f>
        <v xml:space="preserve">BROWN                         </v>
      </c>
      <c r="C310" s="6" t="s">
        <v>478</v>
      </c>
      <c r="D310" s="7" t="str">
        <f t="shared" si="4"/>
        <v>05028</v>
      </c>
      <c r="E310" s="13" t="str">
        <f>VLOOKUP(D310,MUNI_LIST!G:H,2,)</f>
        <v xml:space="preserve">TOWN   </v>
      </c>
      <c r="F310" s="13" t="str">
        <f>VLOOKUP(D310,MUNI_LIST!I:J,2,)</f>
        <v>NEW DENMARK</v>
      </c>
      <c r="G310" s="5" t="s">
        <v>7</v>
      </c>
      <c r="H310" s="5" t="s">
        <v>2</v>
      </c>
      <c r="I310" s="5" t="s">
        <v>2</v>
      </c>
      <c r="J310" t="s">
        <v>10</v>
      </c>
    </row>
    <row r="311" spans="1:10" x14ac:dyDescent="0.25">
      <c r="A311" s="6" t="s">
        <v>1911</v>
      </c>
      <c r="B311" s="13" t="str">
        <f>VLOOKUP(A311,MUNI_LIST!B:C,2,)</f>
        <v xml:space="preserve">COLUMBIA                      </v>
      </c>
      <c r="C311" s="6" t="s">
        <v>478</v>
      </c>
      <c r="D311" s="7" t="str">
        <f t="shared" si="4"/>
        <v>11028</v>
      </c>
      <c r="E311" s="13" t="str">
        <f>VLOOKUP(D311,MUNI_LIST!G:H,2,)</f>
        <v xml:space="preserve">TOWN   </v>
      </c>
      <c r="F311" s="13" t="str">
        <f>VLOOKUP(D311,MUNI_LIST!I:J,2,)</f>
        <v>NEWPORT</v>
      </c>
      <c r="G311" s="5" t="s">
        <v>33</v>
      </c>
      <c r="H311" s="5" t="s">
        <v>104</v>
      </c>
      <c r="I311" s="5" t="s">
        <v>2</v>
      </c>
      <c r="J311" t="s">
        <v>3</v>
      </c>
    </row>
    <row r="312" spans="1:10" x14ac:dyDescent="0.25">
      <c r="A312" s="6" t="s">
        <v>1914</v>
      </c>
      <c r="B312" s="13" t="str">
        <f>VLOOKUP(A312,MUNI_LIST!B:C,2,)</f>
        <v xml:space="preserve">DOUGLAS                       </v>
      </c>
      <c r="C312" s="6" t="s">
        <v>478</v>
      </c>
      <c r="D312" s="7" t="str">
        <f t="shared" si="4"/>
        <v>16028</v>
      </c>
      <c r="E312" s="13" t="str">
        <f>VLOOKUP(D312,MUNI_LIST!G:H,2,)</f>
        <v xml:space="preserve">TOWN   </v>
      </c>
      <c r="F312" s="13" t="str">
        <f>VLOOKUP(D312,MUNI_LIST!I:J,2,)</f>
        <v>SUMMIT</v>
      </c>
      <c r="G312" s="5" t="s">
        <v>15</v>
      </c>
      <c r="H312" s="5" t="s">
        <v>141</v>
      </c>
      <c r="I312" s="5" t="s">
        <v>2</v>
      </c>
      <c r="J312" t="s">
        <v>10</v>
      </c>
    </row>
    <row r="313" spans="1:10" x14ac:dyDescent="0.25">
      <c r="A313" s="6" t="s">
        <v>1914</v>
      </c>
      <c r="B313" s="13" t="str">
        <f>VLOOKUP(A313,MUNI_LIST!B:C,2,)</f>
        <v xml:space="preserve">DOUGLAS                       </v>
      </c>
      <c r="C313" s="6" t="s">
        <v>478</v>
      </c>
      <c r="D313" s="7" t="str">
        <f t="shared" si="4"/>
        <v>16028</v>
      </c>
      <c r="E313" s="13" t="str">
        <f>VLOOKUP(D313,MUNI_LIST!G:H,2,)</f>
        <v xml:space="preserve">TOWN   </v>
      </c>
      <c r="F313" s="13" t="str">
        <f>VLOOKUP(D313,MUNI_LIST!I:J,2,)</f>
        <v>SUMMIT</v>
      </c>
      <c r="G313" s="5" t="s">
        <v>7</v>
      </c>
      <c r="H313" s="5" t="s">
        <v>2</v>
      </c>
      <c r="I313" s="5" t="s">
        <v>2</v>
      </c>
      <c r="J313" t="s">
        <v>10</v>
      </c>
    </row>
    <row r="314" spans="1:10" x14ac:dyDescent="0.25">
      <c r="A314" s="6" t="s">
        <v>1919</v>
      </c>
      <c r="B314" s="13" t="str">
        <f>VLOOKUP(A314,MUNI_LIST!B:C,2,)</f>
        <v xml:space="preserve">JUNEAU                        </v>
      </c>
      <c r="C314" s="6" t="s">
        <v>478</v>
      </c>
      <c r="D314" s="7" t="str">
        <f t="shared" si="4"/>
        <v>29028</v>
      </c>
      <c r="E314" s="13" t="str">
        <f>VLOOKUP(D314,MUNI_LIST!G:H,2,)</f>
        <v xml:space="preserve">TOWN   </v>
      </c>
      <c r="F314" s="13" t="str">
        <f>VLOOKUP(D314,MUNI_LIST!I:J,2,)</f>
        <v>NECEDAH</v>
      </c>
      <c r="G314" s="5" t="s">
        <v>1</v>
      </c>
      <c r="H314" s="5" t="s">
        <v>2</v>
      </c>
      <c r="I314" s="5" t="s">
        <v>2</v>
      </c>
      <c r="J314" t="s">
        <v>3</v>
      </c>
    </row>
    <row r="315" spans="1:10" x14ac:dyDescent="0.25">
      <c r="A315" s="6" t="s">
        <v>1923</v>
      </c>
      <c r="B315" s="13" t="str">
        <f>VLOOKUP(A315,MUNI_LIST!B:C,2,)</f>
        <v xml:space="preserve">MANITOWOC                     </v>
      </c>
      <c r="C315" s="6" t="s">
        <v>478</v>
      </c>
      <c r="D315" s="7" t="str">
        <f t="shared" si="4"/>
        <v>36028</v>
      </c>
      <c r="E315" s="13" t="str">
        <f>VLOOKUP(D315,MUNI_LIST!G:H,2,)</f>
        <v xml:space="preserve">TOWN   </v>
      </c>
      <c r="F315" s="13" t="str">
        <f>VLOOKUP(D315,MUNI_LIST!I:J,2,)</f>
        <v>NEWTON</v>
      </c>
      <c r="G315" s="5" t="s">
        <v>26</v>
      </c>
      <c r="H315" s="5" t="s">
        <v>231</v>
      </c>
      <c r="I315" s="5" t="s">
        <v>119</v>
      </c>
      <c r="J315" t="s">
        <v>10</v>
      </c>
    </row>
    <row r="316" spans="1:10" x14ac:dyDescent="0.25">
      <c r="A316" s="6" t="s">
        <v>1923</v>
      </c>
      <c r="B316" s="13" t="str">
        <f>VLOOKUP(A316,MUNI_LIST!B:C,2,)</f>
        <v xml:space="preserve">MANITOWOC                     </v>
      </c>
      <c r="C316" s="6" t="s">
        <v>478</v>
      </c>
      <c r="D316" s="7" t="str">
        <f t="shared" si="4"/>
        <v>36028</v>
      </c>
      <c r="E316" s="13" t="str">
        <f>VLOOKUP(D316,MUNI_LIST!G:H,2,)</f>
        <v xml:space="preserve">TOWN   </v>
      </c>
      <c r="F316" s="13" t="str">
        <f>VLOOKUP(D316,MUNI_LIST!I:J,2,)</f>
        <v>NEWTON</v>
      </c>
      <c r="G316" s="5" t="s">
        <v>33</v>
      </c>
      <c r="H316" s="5" t="s">
        <v>232</v>
      </c>
      <c r="I316" s="5" t="s">
        <v>2</v>
      </c>
      <c r="J316" t="s">
        <v>3</v>
      </c>
    </row>
    <row r="317" spans="1:10" x14ac:dyDescent="0.25">
      <c r="A317" s="6" t="s">
        <v>1923</v>
      </c>
      <c r="B317" s="13" t="str">
        <f>VLOOKUP(A317,MUNI_LIST!B:C,2,)</f>
        <v xml:space="preserve">MANITOWOC                     </v>
      </c>
      <c r="C317" s="6" t="s">
        <v>478</v>
      </c>
      <c r="D317" s="7" t="str">
        <f t="shared" si="4"/>
        <v>36028</v>
      </c>
      <c r="E317" s="13" t="str">
        <f>VLOOKUP(D317,MUNI_LIST!G:H,2,)</f>
        <v xml:space="preserve">TOWN   </v>
      </c>
      <c r="F317" s="13" t="str">
        <f>VLOOKUP(D317,MUNI_LIST!I:J,2,)</f>
        <v>NEWTON</v>
      </c>
      <c r="G317" s="5" t="s">
        <v>1</v>
      </c>
      <c r="H317" s="5" t="s">
        <v>2</v>
      </c>
      <c r="I317" s="5" t="s">
        <v>2</v>
      </c>
      <c r="J317" t="s">
        <v>3</v>
      </c>
    </row>
    <row r="318" spans="1:10" x14ac:dyDescent="0.25">
      <c r="A318" s="6" t="s">
        <v>1937</v>
      </c>
      <c r="B318" s="13" t="str">
        <f>VLOOKUP(A318,MUNI_LIST!B:C,2,)</f>
        <v xml:space="preserve">MARQUETTE                     </v>
      </c>
      <c r="C318" s="6" t="s">
        <v>478</v>
      </c>
      <c r="D318" s="7" t="str">
        <f t="shared" si="4"/>
        <v>39028</v>
      </c>
      <c r="E318" s="13" t="str">
        <f>VLOOKUP(D318,MUNI_LIST!G:H,2,)</f>
        <v xml:space="preserve">TOWN   </v>
      </c>
      <c r="F318" s="13" t="str">
        <f>VLOOKUP(D318,MUNI_LIST!I:J,2,)</f>
        <v>WESTFIELD</v>
      </c>
      <c r="G318" s="5" t="s">
        <v>26</v>
      </c>
      <c r="H318" s="5" t="s">
        <v>267</v>
      </c>
      <c r="I318" s="5" t="s">
        <v>2</v>
      </c>
      <c r="J318" t="s">
        <v>10</v>
      </c>
    </row>
    <row r="319" spans="1:10" x14ac:dyDescent="0.25">
      <c r="A319" s="6" t="s">
        <v>1953</v>
      </c>
      <c r="B319" s="13" t="str">
        <f>VLOOKUP(A319,MUNI_LIST!B:C,2,)</f>
        <v xml:space="preserve">PORTAGE                       </v>
      </c>
      <c r="C319" s="6" t="s">
        <v>478</v>
      </c>
      <c r="D319" s="7" t="str">
        <f t="shared" si="4"/>
        <v>49028</v>
      </c>
      <c r="E319" s="13" t="str">
        <f>VLOOKUP(D319,MUNI_LIST!G:H,2,)</f>
        <v xml:space="preserve">TOWN   </v>
      </c>
      <c r="F319" s="13" t="str">
        <f>VLOOKUP(D319,MUNI_LIST!I:J,2,)</f>
        <v>PINE GROVE</v>
      </c>
      <c r="G319" s="5" t="s">
        <v>26</v>
      </c>
      <c r="H319" s="5" t="s">
        <v>322</v>
      </c>
      <c r="I319" s="5" t="s">
        <v>323</v>
      </c>
      <c r="J319" t="s">
        <v>10</v>
      </c>
    </row>
    <row r="320" spans="1:10" x14ac:dyDescent="0.25">
      <c r="A320" s="6" t="s">
        <v>1960</v>
      </c>
      <c r="B320" s="13" t="str">
        <f>VLOOKUP(A320,MUNI_LIST!B:C,2,)</f>
        <v xml:space="preserve">PRICE                         </v>
      </c>
      <c r="C320" s="6" t="s">
        <v>478</v>
      </c>
      <c r="D320" s="7" t="str">
        <f t="shared" si="4"/>
        <v>50028</v>
      </c>
      <c r="E320" s="13" t="str">
        <f>VLOOKUP(D320,MUNI_LIST!G:H,2,)</f>
        <v xml:space="preserve">TOWN   </v>
      </c>
      <c r="F320" s="13" t="str">
        <f>VLOOKUP(D320,MUNI_LIST!I:J,2,)</f>
        <v>OGEMA</v>
      </c>
      <c r="G320" s="5" t="s">
        <v>89</v>
      </c>
      <c r="H320" s="5" t="s">
        <v>2</v>
      </c>
      <c r="I320" s="5" t="s">
        <v>2</v>
      </c>
      <c r="J320" t="s">
        <v>10</v>
      </c>
    </row>
    <row r="321" spans="1:10" x14ac:dyDescent="0.25">
      <c r="A321" s="6" t="s">
        <v>1938</v>
      </c>
      <c r="B321" s="13" t="str">
        <f>VLOOKUP(A321,MUNI_LIST!B:C,2,)</f>
        <v xml:space="preserve">ST CROIX                      </v>
      </c>
      <c r="C321" s="6" t="s">
        <v>478</v>
      </c>
      <c r="D321" s="7" t="str">
        <f t="shared" si="4"/>
        <v>55028</v>
      </c>
      <c r="E321" s="13" t="str">
        <f>VLOOKUP(D321,MUNI_LIST!G:H,2,)</f>
        <v xml:space="preserve">TOWN   </v>
      </c>
      <c r="F321" s="13" t="str">
        <f>VLOOKUP(D321,MUNI_LIST!I:J,2,)</f>
        <v>RUSH RIVER</v>
      </c>
      <c r="G321" s="5" t="s">
        <v>33</v>
      </c>
      <c r="H321" s="5" t="s">
        <v>348</v>
      </c>
      <c r="I321" s="5" t="s">
        <v>2</v>
      </c>
      <c r="J321" t="s">
        <v>3</v>
      </c>
    </row>
    <row r="322" spans="1:10" x14ac:dyDescent="0.25">
      <c r="A322" s="6" t="s">
        <v>1963</v>
      </c>
      <c r="B322" s="13" t="str">
        <f>VLOOKUP(A322,MUNI_LIST!B:C,2,)</f>
        <v xml:space="preserve">TREMPEALEAU                   </v>
      </c>
      <c r="C322" s="6" t="s">
        <v>478</v>
      </c>
      <c r="D322" s="7" t="str">
        <f t="shared" si="4"/>
        <v>61028</v>
      </c>
      <c r="E322" s="13" t="str">
        <f>VLOOKUP(D322,MUNI_LIST!G:H,2,)</f>
        <v xml:space="preserve">TOWN   </v>
      </c>
      <c r="F322" s="13" t="str">
        <f>VLOOKUP(D322,MUNI_LIST!I:J,2,)</f>
        <v>TREMPEALEAU</v>
      </c>
      <c r="G322" s="5" t="s">
        <v>26</v>
      </c>
      <c r="H322" s="5" t="s">
        <v>388</v>
      </c>
      <c r="I322" s="5" t="s">
        <v>389</v>
      </c>
      <c r="J322" t="s">
        <v>10</v>
      </c>
    </row>
    <row r="323" spans="1:10" x14ac:dyDescent="0.25">
      <c r="A323" s="6" t="s">
        <v>1929</v>
      </c>
      <c r="B323" s="13" t="str">
        <f>VLOOKUP(A323,MUNI_LIST!B:C,2,)</f>
        <v xml:space="preserve">VILAS                         </v>
      </c>
      <c r="C323" s="6" t="s">
        <v>478</v>
      </c>
      <c r="D323" s="7" t="str">
        <f t="shared" ref="D323:D386" si="5">A323&amp;C323</f>
        <v>63028</v>
      </c>
      <c r="E323" s="13" t="str">
        <f>VLOOKUP(D323,MUNI_LIST!G:H,2,)</f>
        <v xml:space="preserve">TOWN   </v>
      </c>
      <c r="F323" s="13" t="str">
        <f>VLOOKUP(D323,MUNI_LIST!I:J,2,)</f>
        <v>WINCHESTER</v>
      </c>
      <c r="G323" s="5" t="s">
        <v>32</v>
      </c>
      <c r="H323" s="5" t="s">
        <v>2</v>
      </c>
      <c r="I323" s="5" t="s">
        <v>2</v>
      </c>
      <c r="J323" t="s">
        <v>3</v>
      </c>
    </row>
    <row r="324" spans="1:10" x14ac:dyDescent="0.25">
      <c r="A324" s="6" t="s">
        <v>1945</v>
      </c>
      <c r="B324" s="13" t="str">
        <f>VLOOKUP(A324,MUNI_LIST!B:C,2,)</f>
        <v xml:space="preserve">WINNEBAGO                     </v>
      </c>
      <c r="C324" s="6" t="s">
        <v>478</v>
      </c>
      <c r="D324" s="7" t="str">
        <f t="shared" si="5"/>
        <v>70028</v>
      </c>
      <c r="E324" s="13" t="str">
        <f>VLOOKUP(D324,MUNI_LIST!G:H,2,)</f>
        <v xml:space="preserve">TOWN   </v>
      </c>
      <c r="F324" s="13" t="str">
        <f>VLOOKUP(D324,MUNI_LIST!I:J,2,)</f>
        <v>WINCHESTER</v>
      </c>
      <c r="G324" s="5" t="s">
        <v>33</v>
      </c>
      <c r="H324" s="5" t="s">
        <v>2</v>
      </c>
      <c r="I324" s="5" t="s">
        <v>2</v>
      </c>
      <c r="J324" t="s">
        <v>3</v>
      </c>
    </row>
    <row r="325" spans="1:10" x14ac:dyDescent="0.25">
      <c r="A325" s="6" t="s">
        <v>1926</v>
      </c>
      <c r="B325" s="13" t="str">
        <f>VLOOKUP(A325,MUNI_LIST!B:C,2,)</f>
        <v xml:space="preserve">OCONTO                        </v>
      </c>
      <c r="C325" s="6" t="s">
        <v>479</v>
      </c>
      <c r="D325" s="7" t="str">
        <f t="shared" si="5"/>
        <v>42029</v>
      </c>
      <c r="E325" s="13" t="str">
        <f>VLOOKUP(D325,MUNI_LIST!G:H,2,)</f>
        <v xml:space="preserve">TOWN   </v>
      </c>
      <c r="F325" s="13" t="str">
        <f>VLOOKUP(D325,MUNI_LIST!I:J,2,)</f>
        <v>MOUNTAIN</v>
      </c>
      <c r="G325" s="5" t="s">
        <v>27</v>
      </c>
      <c r="H325" s="5" t="s">
        <v>2</v>
      </c>
      <c r="I325" s="5" t="s">
        <v>2</v>
      </c>
      <c r="J325" t="s">
        <v>10</v>
      </c>
    </row>
    <row r="326" spans="1:10" x14ac:dyDescent="0.25">
      <c r="A326" s="6" t="s">
        <v>459</v>
      </c>
      <c r="B326" s="13" t="str">
        <f>VLOOKUP(A326,MUNI_LIST!B:C,2,)</f>
        <v xml:space="preserve">BROWN                         </v>
      </c>
      <c r="C326" s="6" t="s">
        <v>480</v>
      </c>
      <c r="D326" s="7" t="str">
        <f t="shared" si="5"/>
        <v>05030</v>
      </c>
      <c r="E326" s="13" t="str">
        <f>VLOOKUP(D326,MUNI_LIST!G:H,2,)</f>
        <v xml:space="preserve">TOWN   </v>
      </c>
      <c r="F326" s="13" t="str">
        <f>VLOOKUP(D326,MUNI_LIST!I:J,2,)</f>
        <v>PITTSFIELD</v>
      </c>
      <c r="G326" s="5" t="s">
        <v>26</v>
      </c>
      <c r="H326" s="5" t="s">
        <v>39</v>
      </c>
      <c r="I326" s="5" t="s">
        <v>40</v>
      </c>
      <c r="J326" t="s">
        <v>10</v>
      </c>
    </row>
    <row r="327" spans="1:10" x14ac:dyDescent="0.25">
      <c r="A327" s="6" t="s">
        <v>461</v>
      </c>
      <c r="B327" s="13" t="str">
        <f>VLOOKUP(A327,MUNI_LIST!B:C,2,)</f>
        <v xml:space="preserve">BURNETT                       </v>
      </c>
      <c r="C327" s="6" t="s">
        <v>480</v>
      </c>
      <c r="D327" s="7" t="str">
        <f t="shared" si="5"/>
        <v>07030</v>
      </c>
      <c r="E327" s="13" t="str">
        <f>VLOOKUP(D327,MUNI_LIST!G:H,2,)</f>
        <v xml:space="preserve">TOWN   </v>
      </c>
      <c r="F327" s="13" t="str">
        <f>VLOOKUP(D327,MUNI_LIST!I:J,2,)</f>
        <v>SIREN</v>
      </c>
      <c r="G327" s="5" t="s">
        <v>62</v>
      </c>
      <c r="H327" s="5" t="s">
        <v>2</v>
      </c>
      <c r="I327" s="5" t="s">
        <v>2</v>
      </c>
      <c r="J327" t="s">
        <v>10</v>
      </c>
    </row>
    <row r="328" spans="1:10" x14ac:dyDescent="0.25">
      <c r="A328" s="6" t="s">
        <v>1955</v>
      </c>
      <c r="B328" s="13" t="str">
        <f>VLOOKUP(A328,MUNI_LIST!B:C,2,)</f>
        <v xml:space="preserve">DODGE                         </v>
      </c>
      <c r="C328" s="6" t="s">
        <v>480</v>
      </c>
      <c r="D328" s="7" t="str">
        <f t="shared" si="5"/>
        <v>14030</v>
      </c>
      <c r="E328" s="13" t="str">
        <f>VLOOKUP(D328,MUNI_LIST!G:H,2,)</f>
        <v xml:space="preserve">TOWN   </v>
      </c>
      <c r="F328" s="13" t="str">
        <f>VLOOKUP(D328,MUNI_LIST!I:J,2,)</f>
        <v>LOMIRA</v>
      </c>
      <c r="G328" s="5" t="s">
        <v>33</v>
      </c>
      <c r="H328" s="5" t="s">
        <v>123</v>
      </c>
      <c r="I328" s="5" t="s">
        <v>2</v>
      </c>
      <c r="J328" t="s">
        <v>3</v>
      </c>
    </row>
    <row r="329" spans="1:10" x14ac:dyDescent="0.25">
      <c r="A329" s="6" t="s">
        <v>1914</v>
      </c>
      <c r="B329" s="13" t="str">
        <f>VLOOKUP(A329,MUNI_LIST!B:C,2,)</f>
        <v xml:space="preserve">DOUGLAS                       </v>
      </c>
      <c r="C329" s="6" t="s">
        <v>480</v>
      </c>
      <c r="D329" s="7" t="str">
        <f t="shared" si="5"/>
        <v>16030</v>
      </c>
      <c r="E329" s="13" t="str">
        <f>VLOOKUP(D329,MUNI_LIST!G:H,2,)</f>
        <v xml:space="preserve">TOWN   </v>
      </c>
      <c r="F329" s="13" t="str">
        <f>VLOOKUP(D329,MUNI_LIST!I:J,2,)</f>
        <v>SUPERIOR</v>
      </c>
      <c r="G329" s="5" t="s">
        <v>7</v>
      </c>
      <c r="H329" s="5" t="s">
        <v>142</v>
      </c>
      <c r="I329" s="5" t="s">
        <v>2</v>
      </c>
      <c r="J329" t="s">
        <v>10</v>
      </c>
    </row>
    <row r="330" spans="1:10" x14ac:dyDescent="0.25">
      <c r="A330" s="6" t="s">
        <v>1914</v>
      </c>
      <c r="B330" s="13" t="str">
        <f>VLOOKUP(A330,MUNI_LIST!B:C,2,)</f>
        <v xml:space="preserve">DOUGLAS                       </v>
      </c>
      <c r="C330" s="6" t="s">
        <v>480</v>
      </c>
      <c r="D330" s="7" t="str">
        <f t="shared" si="5"/>
        <v>16030</v>
      </c>
      <c r="E330" s="13" t="str">
        <f>VLOOKUP(D330,MUNI_LIST!G:H,2,)</f>
        <v xml:space="preserve">TOWN   </v>
      </c>
      <c r="F330" s="13" t="str">
        <f>VLOOKUP(D330,MUNI_LIST!I:J,2,)</f>
        <v>SUPERIOR</v>
      </c>
      <c r="G330" s="5" t="s">
        <v>4</v>
      </c>
      <c r="H330" s="5" t="s">
        <v>2</v>
      </c>
      <c r="I330" s="5" t="s">
        <v>2</v>
      </c>
      <c r="J330" t="s">
        <v>3</v>
      </c>
    </row>
    <row r="331" spans="1:10" x14ac:dyDescent="0.25">
      <c r="A331" s="6" t="s">
        <v>1914</v>
      </c>
      <c r="B331" s="13" t="str">
        <f>VLOOKUP(A331,MUNI_LIST!B:C,2,)</f>
        <v xml:space="preserve">DOUGLAS                       </v>
      </c>
      <c r="C331" s="6" t="s">
        <v>480</v>
      </c>
      <c r="D331" s="7" t="str">
        <f t="shared" si="5"/>
        <v>16030</v>
      </c>
      <c r="E331" s="13" t="str">
        <f>VLOOKUP(D331,MUNI_LIST!G:H,2,)</f>
        <v xml:space="preserve">TOWN   </v>
      </c>
      <c r="F331" s="13" t="str">
        <f>VLOOKUP(D331,MUNI_LIST!I:J,2,)</f>
        <v>SUPERIOR</v>
      </c>
      <c r="G331" s="5" t="s">
        <v>89</v>
      </c>
      <c r="H331" s="5" t="s">
        <v>2</v>
      </c>
      <c r="I331" s="5" t="s">
        <v>2</v>
      </c>
      <c r="J331" t="s">
        <v>10</v>
      </c>
    </row>
    <row r="332" spans="1:10" x14ac:dyDescent="0.25">
      <c r="A332" s="6" t="s">
        <v>1956</v>
      </c>
      <c r="B332" s="13" t="str">
        <f>VLOOKUP(A332,MUNI_LIST!B:C,2,)</f>
        <v xml:space="preserve">FOND DU LAC                   </v>
      </c>
      <c r="C332" s="6" t="s">
        <v>480</v>
      </c>
      <c r="D332" s="7" t="str">
        <f t="shared" si="5"/>
        <v>20030</v>
      </c>
      <c r="E332" s="13" t="str">
        <f>VLOOKUP(D332,MUNI_LIST!G:H,2,)</f>
        <v xml:space="preserve">TOWN   </v>
      </c>
      <c r="F332" s="13" t="str">
        <f>VLOOKUP(D332,MUNI_LIST!I:J,2,)</f>
        <v>OAKFIELD</v>
      </c>
      <c r="G332" s="5" t="s">
        <v>33</v>
      </c>
      <c r="H332" s="5" t="s">
        <v>169</v>
      </c>
      <c r="I332" s="5" t="s">
        <v>2</v>
      </c>
      <c r="J332" t="s">
        <v>3</v>
      </c>
    </row>
    <row r="333" spans="1:10" x14ac:dyDescent="0.25">
      <c r="A333" s="6" t="s">
        <v>1919</v>
      </c>
      <c r="B333" s="13" t="str">
        <f>VLOOKUP(A333,MUNI_LIST!B:C,2,)</f>
        <v xml:space="preserve">JUNEAU                        </v>
      </c>
      <c r="C333" s="6" t="s">
        <v>480</v>
      </c>
      <c r="D333" s="7" t="str">
        <f t="shared" si="5"/>
        <v>29030</v>
      </c>
      <c r="E333" s="13" t="str">
        <f>VLOOKUP(D333,MUNI_LIST!G:H,2,)</f>
        <v xml:space="preserve">TOWN   </v>
      </c>
      <c r="F333" s="13" t="str">
        <f>VLOOKUP(D333,MUNI_LIST!I:J,2,)</f>
        <v>ORANGE</v>
      </c>
      <c r="G333" s="5" t="s">
        <v>1</v>
      </c>
      <c r="H333" s="5" t="s">
        <v>2</v>
      </c>
      <c r="I333" s="5" t="s">
        <v>2</v>
      </c>
      <c r="J333" t="s">
        <v>3</v>
      </c>
    </row>
    <row r="334" spans="1:10" x14ac:dyDescent="0.25">
      <c r="A334" s="6" t="s">
        <v>1968</v>
      </c>
      <c r="B334" s="13" t="str">
        <f>VLOOKUP(A334,MUNI_LIST!B:C,2,)</f>
        <v xml:space="preserve">LANGLADE                      </v>
      </c>
      <c r="C334" s="6" t="s">
        <v>480</v>
      </c>
      <c r="D334" s="7" t="str">
        <f t="shared" si="5"/>
        <v>34030</v>
      </c>
      <c r="E334" s="13" t="str">
        <f>VLOOKUP(D334,MUNI_LIST!G:H,2,)</f>
        <v xml:space="preserve">TOWN   </v>
      </c>
      <c r="F334" s="13" t="str">
        <f>VLOOKUP(D334,MUNI_LIST!I:J,2,)</f>
        <v>UPHAM</v>
      </c>
      <c r="G334" s="5" t="s">
        <v>1</v>
      </c>
      <c r="H334" s="5" t="s">
        <v>2</v>
      </c>
      <c r="I334" s="5" t="s">
        <v>2</v>
      </c>
      <c r="J334" t="s">
        <v>3</v>
      </c>
    </row>
    <row r="335" spans="1:10" x14ac:dyDescent="0.25">
      <c r="A335" s="6" t="s">
        <v>1925</v>
      </c>
      <c r="B335" s="13" t="str">
        <f>VLOOKUP(A335,MUNI_LIST!B:C,2,)</f>
        <v xml:space="preserve">MONROE                        </v>
      </c>
      <c r="C335" s="6" t="s">
        <v>480</v>
      </c>
      <c r="D335" s="7" t="str">
        <f t="shared" si="5"/>
        <v>41030</v>
      </c>
      <c r="E335" s="13" t="str">
        <f>VLOOKUP(D335,MUNI_LIST!G:H,2,)</f>
        <v xml:space="preserve">TOWN   </v>
      </c>
      <c r="F335" s="13" t="str">
        <f>VLOOKUP(D335,MUNI_LIST!I:J,2,)</f>
        <v>OAKDALE</v>
      </c>
      <c r="G335" s="5" t="s">
        <v>33</v>
      </c>
      <c r="H335" s="5" t="s">
        <v>283</v>
      </c>
      <c r="I335" s="5" t="s">
        <v>284</v>
      </c>
      <c r="J335" t="s">
        <v>3</v>
      </c>
    </row>
    <row r="336" spans="1:10" x14ac:dyDescent="0.25">
      <c r="A336" s="6" t="s">
        <v>1964</v>
      </c>
      <c r="B336" s="13" t="str">
        <f>VLOOKUP(A336,MUNI_LIST!B:C,2,)</f>
        <v xml:space="preserve">PIERCE                        </v>
      </c>
      <c r="C336" s="6" t="s">
        <v>480</v>
      </c>
      <c r="D336" s="7" t="str">
        <f t="shared" si="5"/>
        <v>47030</v>
      </c>
      <c r="E336" s="13" t="str">
        <f>VLOOKUP(D336,MUNI_LIST!G:H,2,)</f>
        <v xml:space="preserve">TOWN   </v>
      </c>
      <c r="F336" s="13" t="str">
        <f>VLOOKUP(D336,MUNI_LIST!I:J,2,)</f>
        <v>TRENTON</v>
      </c>
      <c r="G336" s="5" t="s">
        <v>26</v>
      </c>
      <c r="H336" s="5" t="s">
        <v>315</v>
      </c>
      <c r="I336" s="5" t="s">
        <v>2</v>
      </c>
      <c r="J336" t="s">
        <v>10</v>
      </c>
    </row>
    <row r="337" spans="1:10" x14ac:dyDescent="0.25">
      <c r="A337" s="6" t="s">
        <v>1928</v>
      </c>
      <c r="B337" s="13" t="str">
        <f>VLOOKUP(A337,MUNI_LIST!B:C,2,)</f>
        <v xml:space="preserve">ROCK                          </v>
      </c>
      <c r="C337" s="6" t="s">
        <v>480</v>
      </c>
      <c r="D337" s="7" t="str">
        <f t="shared" si="5"/>
        <v>53030</v>
      </c>
      <c r="E337" s="13" t="str">
        <f>VLOOKUP(D337,MUNI_LIST!G:H,2,)</f>
        <v xml:space="preserve">TOWN   </v>
      </c>
      <c r="F337" s="13" t="str">
        <f>VLOOKUP(D337,MUNI_LIST!I:J,2,)</f>
        <v>PLYMOUTH</v>
      </c>
      <c r="G337" s="5" t="s">
        <v>26</v>
      </c>
      <c r="H337" s="5" t="s">
        <v>338</v>
      </c>
      <c r="I337" s="5" t="s">
        <v>2</v>
      </c>
      <c r="J337" t="s">
        <v>10</v>
      </c>
    </row>
    <row r="338" spans="1:10" x14ac:dyDescent="0.25">
      <c r="A338" s="6" t="s">
        <v>1940</v>
      </c>
      <c r="B338" s="13" t="str">
        <f>VLOOKUP(A338,MUNI_LIST!B:C,2,)</f>
        <v xml:space="preserve">SHAWANO                       </v>
      </c>
      <c r="C338" s="6" t="s">
        <v>480</v>
      </c>
      <c r="D338" s="7" t="str">
        <f t="shared" si="5"/>
        <v>58030</v>
      </c>
      <c r="E338" s="13" t="str">
        <f>VLOOKUP(D338,MUNI_LIST!G:H,2,)</f>
        <v xml:space="preserve">TOWN   </v>
      </c>
      <c r="F338" s="13" t="str">
        <f>VLOOKUP(D338,MUNI_LIST!I:J,2,)</f>
        <v>MAPLE GROVE</v>
      </c>
      <c r="G338" s="5" t="s">
        <v>33</v>
      </c>
      <c r="H338" s="5" t="s">
        <v>370</v>
      </c>
      <c r="I338" s="5" t="s">
        <v>371</v>
      </c>
      <c r="J338" t="s">
        <v>3</v>
      </c>
    </row>
    <row r="339" spans="1:10" x14ac:dyDescent="0.25">
      <c r="A339" s="6" t="s">
        <v>1931</v>
      </c>
      <c r="B339" s="13" t="str">
        <f>VLOOKUP(A339,MUNI_LIST!B:C,2,)</f>
        <v xml:space="preserve">WASHBURN                      </v>
      </c>
      <c r="C339" s="6" t="s">
        <v>480</v>
      </c>
      <c r="D339" s="7" t="str">
        <f t="shared" si="5"/>
        <v>65030</v>
      </c>
      <c r="E339" s="13" t="str">
        <f>VLOOKUP(D339,MUNI_LIST!G:H,2,)</f>
        <v xml:space="preserve">TOWN   </v>
      </c>
      <c r="F339" s="13" t="str">
        <f>VLOOKUP(D339,MUNI_LIST!I:J,2,)</f>
        <v>MINONG</v>
      </c>
      <c r="G339" s="5" t="s">
        <v>1</v>
      </c>
      <c r="H339" s="5" t="s">
        <v>2</v>
      </c>
      <c r="I339" s="5" t="s">
        <v>2</v>
      </c>
      <c r="J339" t="s">
        <v>3</v>
      </c>
    </row>
    <row r="340" spans="1:10" x14ac:dyDescent="0.25">
      <c r="A340" s="6" t="s">
        <v>1943</v>
      </c>
      <c r="B340" s="13" t="str">
        <f>VLOOKUP(A340,MUNI_LIST!B:C,2,)</f>
        <v xml:space="preserve">WAUKESHA                      </v>
      </c>
      <c r="C340" s="6" t="s">
        <v>480</v>
      </c>
      <c r="D340" s="7" t="str">
        <f t="shared" si="5"/>
        <v>67030</v>
      </c>
      <c r="E340" s="13" t="str">
        <f>VLOOKUP(D340,MUNI_LIST!G:H,2,)</f>
        <v xml:space="preserve">TOWN   </v>
      </c>
      <c r="F340" s="13" t="str">
        <f>VLOOKUP(D340,MUNI_LIST!I:J,2,)</f>
        <v>VERNON</v>
      </c>
      <c r="G340" s="5" t="s">
        <v>33</v>
      </c>
      <c r="H340" s="5" t="s">
        <v>419</v>
      </c>
      <c r="I340" s="5" t="s">
        <v>2</v>
      </c>
      <c r="J340" t="s">
        <v>3</v>
      </c>
    </row>
    <row r="341" spans="1:10" x14ac:dyDescent="0.25">
      <c r="A341" s="6" t="s">
        <v>1933</v>
      </c>
      <c r="B341" s="13" t="str">
        <f>VLOOKUP(A341,MUNI_LIST!B:C,2,)</f>
        <v xml:space="preserve">WAUSHARA                      </v>
      </c>
      <c r="C341" s="6" t="s">
        <v>480</v>
      </c>
      <c r="D341" s="7" t="str">
        <f t="shared" si="5"/>
        <v>69030</v>
      </c>
      <c r="E341" s="13" t="str">
        <f>VLOOKUP(D341,MUNI_LIST!G:H,2,)</f>
        <v xml:space="preserve">TOWN   </v>
      </c>
      <c r="F341" s="13" t="str">
        <f>VLOOKUP(D341,MUNI_LIST!I:J,2,)</f>
        <v>SAXEVILLE</v>
      </c>
      <c r="G341" s="5" t="s">
        <v>62</v>
      </c>
      <c r="H341" s="5" t="s">
        <v>2</v>
      </c>
      <c r="I341" s="5" t="s">
        <v>2</v>
      </c>
      <c r="J341" t="s">
        <v>10</v>
      </c>
    </row>
    <row r="342" spans="1:10" x14ac:dyDescent="0.25">
      <c r="A342" s="6" t="s">
        <v>1945</v>
      </c>
      <c r="B342" s="13" t="str">
        <f>VLOOKUP(A342,MUNI_LIST!B:C,2,)</f>
        <v xml:space="preserve">WINNEBAGO                     </v>
      </c>
      <c r="C342" s="6" t="s">
        <v>480</v>
      </c>
      <c r="D342" s="7" t="str">
        <f t="shared" si="5"/>
        <v>70030</v>
      </c>
      <c r="E342" s="13" t="str">
        <f>VLOOKUP(D342,MUNI_LIST!G:H,2,)</f>
        <v xml:space="preserve">TOWN   </v>
      </c>
      <c r="F342" s="13" t="str">
        <f>VLOOKUP(D342,MUNI_LIST!I:J,2,)</f>
        <v>WINNECONNE</v>
      </c>
      <c r="G342" s="5" t="s">
        <v>33</v>
      </c>
      <c r="H342" s="5" t="s">
        <v>2</v>
      </c>
      <c r="I342" s="5" t="s">
        <v>2</v>
      </c>
      <c r="J342" t="s">
        <v>3</v>
      </c>
    </row>
    <row r="343" spans="1:10" x14ac:dyDescent="0.25">
      <c r="A343" s="6" t="s">
        <v>458</v>
      </c>
      <c r="B343" s="13" t="str">
        <f>VLOOKUP(A343,MUNI_LIST!B:C,2,)</f>
        <v xml:space="preserve">BAYFIELD                      </v>
      </c>
      <c r="C343" s="6" t="s">
        <v>481</v>
      </c>
      <c r="D343" s="7" t="str">
        <f t="shared" si="5"/>
        <v>04032</v>
      </c>
      <c r="E343" s="13" t="str">
        <f>VLOOKUP(D343,MUNI_LIST!G:H,2,)</f>
        <v xml:space="preserve">TOWN   </v>
      </c>
      <c r="F343" s="13" t="str">
        <f>VLOOKUP(D343,MUNI_LIST!I:J,2,)</f>
        <v>MASON</v>
      </c>
      <c r="G343" s="5" t="s">
        <v>1</v>
      </c>
      <c r="H343" s="5" t="s">
        <v>2</v>
      </c>
      <c r="I343" s="5" t="s">
        <v>2</v>
      </c>
      <c r="J343" t="s">
        <v>3</v>
      </c>
    </row>
    <row r="344" spans="1:10" x14ac:dyDescent="0.25">
      <c r="A344" s="6" t="s">
        <v>461</v>
      </c>
      <c r="B344" s="13" t="str">
        <f>VLOOKUP(A344,MUNI_LIST!B:C,2,)</f>
        <v xml:space="preserve">BURNETT                       </v>
      </c>
      <c r="C344" s="6" t="s">
        <v>481</v>
      </c>
      <c r="D344" s="7" t="str">
        <f t="shared" si="5"/>
        <v>07032</v>
      </c>
      <c r="E344" s="13" t="str">
        <f>VLOOKUP(D344,MUNI_LIST!G:H,2,)</f>
        <v xml:space="preserve">TOWN   </v>
      </c>
      <c r="F344" s="13" t="str">
        <f>VLOOKUP(D344,MUNI_LIST!I:J,2,)</f>
        <v>SWISS</v>
      </c>
      <c r="G344" s="5" t="s">
        <v>15</v>
      </c>
      <c r="H344" s="5" t="s">
        <v>63</v>
      </c>
      <c r="I344" s="5" t="s">
        <v>2</v>
      </c>
      <c r="J344" t="s">
        <v>10</v>
      </c>
    </row>
    <row r="345" spans="1:10" x14ac:dyDescent="0.25">
      <c r="A345" s="6" t="s">
        <v>461</v>
      </c>
      <c r="B345" s="13" t="str">
        <f>VLOOKUP(A345,MUNI_LIST!B:C,2,)</f>
        <v xml:space="preserve">BURNETT                       </v>
      </c>
      <c r="C345" s="6" t="s">
        <v>481</v>
      </c>
      <c r="D345" s="7" t="str">
        <f t="shared" si="5"/>
        <v>07032</v>
      </c>
      <c r="E345" s="13" t="str">
        <f>VLOOKUP(D345,MUNI_LIST!G:H,2,)</f>
        <v xml:space="preserve">TOWN   </v>
      </c>
      <c r="F345" s="13" t="str">
        <f>VLOOKUP(D345,MUNI_LIST!I:J,2,)</f>
        <v>SWISS</v>
      </c>
      <c r="G345" s="5" t="s">
        <v>64</v>
      </c>
      <c r="H345" s="5" t="s">
        <v>2</v>
      </c>
      <c r="I345" s="5" t="s">
        <v>2</v>
      </c>
      <c r="J345" t="s">
        <v>3</v>
      </c>
    </row>
    <row r="346" spans="1:10" x14ac:dyDescent="0.25">
      <c r="A346" s="6" t="s">
        <v>461</v>
      </c>
      <c r="B346" s="13" t="str">
        <f>VLOOKUP(A346,MUNI_LIST!B:C,2,)</f>
        <v xml:space="preserve">BURNETT                       </v>
      </c>
      <c r="C346" s="6" t="s">
        <v>481</v>
      </c>
      <c r="D346" s="7" t="str">
        <f t="shared" si="5"/>
        <v>07032</v>
      </c>
      <c r="E346" s="13" t="str">
        <f>VLOOKUP(D346,MUNI_LIST!G:H,2,)</f>
        <v xml:space="preserve">TOWN   </v>
      </c>
      <c r="F346" s="13" t="str">
        <f>VLOOKUP(D346,MUNI_LIST!I:J,2,)</f>
        <v>SWISS</v>
      </c>
      <c r="G346" s="5" t="s">
        <v>6</v>
      </c>
      <c r="H346" s="5" t="s">
        <v>2</v>
      </c>
      <c r="I346" s="5" t="s">
        <v>2</v>
      </c>
      <c r="J346" t="s">
        <v>3</v>
      </c>
    </row>
    <row r="347" spans="1:10" x14ac:dyDescent="0.25">
      <c r="A347" s="6" t="s">
        <v>1912</v>
      </c>
      <c r="B347" s="13" t="str">
        <f>VLOOKUP(A347,MUNI_LIST!B:C,2,)</f>
        <v xml:space="preserve">DANE                          </v>
      </c>
      <c r="C347" s="6" t="s">
        <v>481</v>
      </c>
      <c r="D347" s="7" t="str">
        <f t="shared" si="5"/>
        <v>13032</v>
      </c>
      <c r="E347" s="13" t="str">
        <f>VLOOKUP(D347,MUNI_LIST!G:H,2,)</f>
        <v xml:space="preserve">TOWN   </v>
      </c>
      <c r="F347" s="13" t="str">
        <f>VLOOKUP(D347,MUNI_LIST!I:J,2,)</f>
        <v>MADISON</v>
      </c>
      <c r="G347" s="5" t="s">
        <v>49</v>
      </c>
      <c r="H347" s="5" t="s">
        <v>2</v>
      </c>
      <c r="I347" s="5" t="s">
        <v>2</v>
      </c>
      <c r="J347" t="s">
        <v>50</v>
      </c>
    </row>
    <row r="348" spans="1:10" x14ac:dyDescent="0.25">
      <c r="A348" s="6" t="s">
        <v>1912</v>
      </c>
      <c r="B348" s="13" t="str">
        <f>VLOOKUP(A348,MUNI_LIST!B:C,2,)</f>
        <v xml:space="preserve">DANE                          </v>
      </c>
      <c r="C348" s="6" t="s">
        <v>481</v>
      </c>
      <c r="D348" s="7" t="str">
        <f t="shared" si="5"/>
        <v>13032</v>
      </c>
      <c r="E348" s="13" t="str">
        <f>VLOOKUP(D348,MUNI_LIST!G:H,2,)</f>
        <v xml:space="preserve">TOWN   </v>
      </c>
      <c r="F348" s="13" t="str">
        <f>VLOOKUP(D348,MUNI_LIST!I:J,2,)</f>
        <v>MADISON</v>
      </c>
      <c r="G348" s="5" t="s">
        <v>1</v>
      </c>
      <c r="H348" s="5" t="s">
        <v>2</v>
      </c>
      <c r="I348" s="5" t="s">
        <v>2</v>
      </c>
      <c r="J348" t="s">
        <v>3</v>
      </c>
    </row>
    <row r="349" spans="1:10" x14ac:dyDescent="0.25">
      <c r="A349" s="6" t="s">
        <v>1956</v>
      </c>
      <c r="B349" s="13" t="str">
        <f>VLOOKUP(A349,MUNI_LIST!B:C,2,)</f>
        <v xml:space="preserve">FOND DU LAC                   </v>
      </c>
      <c r="C349" s="6" t="s">
        <v>481</v>
      </c>
      <c r="D349" s="7" t="str">
        <f t="shared" si="5"/>
        <v>20032</v>
      </c>
      <c r="E349" s="13" t="str">
        <f>VLOOKUP(D349,MUNI_LIST!G:H,2,)</f>
        <v xml:space="preserve">TOWN   </v>
      </c>
      <c r="F349" s="13" t="str">
        <f>VLOOKUP(D349,MUNI_LIST!I:J,2,)</f>
        <v>OSCEOLA</v>
      </c>
      <c r="G349" s="5" t="s">
        <v>33</v>
      </c>
      <c r="H349" s="5" t="s">
        <v>170</v>
      </c>
      <c r="I349" s="5" t="s">
        <v>171</v>
      </c>
      <c r="J349" t="s">
        <v>3</v>
      </c>
    </row>
    <row r="350" spans="1:10" x14ac:dyDescent="0.25">
      <c r="A350" s="6" t="s">
        <v>1966</v>
      </c>
      <c r="B350" s="13" t="str">
        <f>VLOOKUP(A350,MUNI_LIST!B:C,2,)</f>
        <v xml:space="preserve">GREEN                         </v>
      </c>
      <c r="C350" s="6" t="s">
        <v>481</v>
      </c>
      <c r="D350" s="7" t="str">
        <f t="shared" si="5"/>
        <v>23032</v>
      </c>
      <c r="E350" s="13" t="str">
        <f>VLOOKUP(D350,MUNI_LIST!G:H,2,)</f>
        <v xml:space="preserve">TOWN   </v>
      </c>
      <c r="F350" s="13" t="str">
        <f>VLOOKUP(D350,MUNI_LIST!I:J,2,)</f>
        <v>YORK</v>
      </c>
      <c r="G350" s="5" t="s">
        <v>26</v>
      </c>
      <c r="H350" s="5" t="s">
        <v>186</v>
      </c>
      <c r="I350" s="5" t="s">
        <v>2</v>
      </c>
      <c r="J350" t="s">
        <v>10</v>
      </c>
    </row>
    <row r="351" spans="1:10" x14ac:dyDescent="0.25">
      <c r="A351" s="6" t="s">
        <v>1918</v>
      </c>
      <c r="B351" s="13" t="str">
        <f>VLOOKUP(A351,MUNI_LIST!B:C,2,)</f>
        <v xml:space="preserve">JACKSON                       </v>
      </c>
      <c r="C351" s="6" t="s">
        <v>481</v>
      </c>
      <c r="D351" s="7" t="str">
        <f t="shared" si="5"/>
        <v>27032</v>
      </c>
      <c r="E351" s="13" t="str">
        <f>VLOOKUP(D351,MUNI_LIST!G:H,2,)</f>
        <v xml:space="preserve">TOWN   </v>
      </c>
      <c r="F351" s="13" t="str">
        <f>VLOOKUP(D351,MUNI_LIST!I:J,2,)</f>
        <v>MANCHESTER</v>
      </c>
      <c r="G351" s="5" t="s">
        <v>33</v>
      </c>
      <c r="H351" s="5" t="s">
        <v>191</v>
      </c>
      <c r="I351" s="5" t="s">
        <v>192</v>
      </c>
      <c r="J351" t="s">
        <v>3</v>
      </c>
    </row>
    <row r="352" spans="1:10" x14ac:dyDescent="0.25">
      <c r="A352" s="6" t="s">
        <v>1919</v>
      </c>
      <c r="B352" s="13" t="str">
        <f>VLOOKUP(A352,MUNI_LIST!B:C,2,)</f>
        <v xml:space="preserve">JUNEAU                        </v>
      </c>
      <c r="C352" s="6" t="s">
        <v>481</v>
      </c>
      <c r="D352" s="7" t="str">
        <f t="shared" si="5"/>
        <v>29032</v>
      </c>
      <c r="E352" s="13" t="str">
        <f>VLOOKUP(D352,MUNI_LIST!G:H,2,)</f>
        <v xml:space="preserve">TOWN   </v>
      </c>
      <c r="F352" s="13" t="str">
        <f>VLOOKUP(D352,MUNI_LIST!I:J,2,)</f>
        <v>PLYMOUTH</v>
      </c>
      <c r="G352" s="5" t="s">
        <v>105</v>
      </c>
      <c r="H352" s="5" t="s">
        <v>2</v>
      </c>
      <c r="I352" s="5" t="s">
        <v>2</v>
      </c>
      <c r="J352" t="s">
        <v>3</v>
      </c>
    </row>
    <row r="353" spans="1:10" x14ac:dyDescent="0.25">
      <c r="A353" s="6" t="s">
        <v>1923</v>
      </c>
      <c r="B353" s="13" t="str">
        <f>VLOOKUP(A353,MUNI_LIST!B:C,2,)</f>
        <v xml:space="preserve">MANITOWOC                     </v>
      </c>
      <c r="C353" s="6" t="s">
        <v>481</v>
      </c>
      <c r="D353" s="7" t="str">
        <f t="shared" si="5"/>
        <v>36032</v>
      </c>
      <c r="E353" s="13" t="str">
        <f>VLOOKUP(D353,MUNI_LIST!G:H,2,)</f>
        <v xml:space="preserve">TOWN   </v>
      </c>
      <c r="F353" s="13" t="str">
        <f>VLOOKUP(D353,MUNI_LIST!I:J,2,)</f>
        <v>SCHLESWIG</v>
      </c>
      <c r="G353" s="5" t="s">
        <v>26</v>
      </c>
      <c r="H353" s="5" t="s">
        <v>2</v>
      </c>
      <c r="I353" s="5" t="s">
        <v>2</v>
      </c>
      <c r="J353" t="s">
        <v>10</v>
      </c>
    </row>
    <row r="354" spans="1:10" x14ac:dyDescent="0.25">
      <c r="A354" s="6" t="s">
        <v>1938</v>
      </c>
      <c r="B354" s="13" t="str">
        <f>VLOOKUP(A354,MUNI_LIST!B:C,2,)</f>
        <v xml:space="preserve">ST CROIX                      </v>
      </c>
      <c r="C354" s="6" t="s">
        <v>481</v>
      </c>
      <c r="D354" s="7" t="str">
        <f t="shared" si="5"/>
        <v>55032</v>
      </c>
      <c r="E354" s="13" t="str">
        <f>VLOOKUP(D354,MUNI_LIST!G:H,2,)</f>
        <v xml:space="preserve">TOWN   </v>
      </c>
      <c r="F354" s="13" t="str">
        <f>VLOOKUP(D354,MUNI_LIST!I:J,2,)</f>
        <v>SOMERSET</v>
      </c>
      <c r="G354" s="5" t="s">
        <v>7</v>
      </c>
      <c r="H354" s="5" t="s">
        <v>349</v>
      </c>
      <c r="I354" s="5" t="s">
        <v>2</v>
      </c>
      <c r="J354" t="s">
        <v>10</v>
      </c>
    </row>
    <row r="355" spans="1:10" x14ac:dyDescent="0.25">
      <c r="A355" s="6" t="s">
        <v>1931</v>
      </c>
      <c r="B355" s="13" t="str">
        <f>VLOOKUP(A355,MUNI_LIST!B:C,2,)</f>
        <v xml:space="preserve">WASHBURN                      </v>
      </c>
      <c r="C355" s="6" t="s">
        <v>481</v>
      </c>
      <c r="D355" s="7" t="str">
        <f t="shared" si="5"/>
        <v>65032</v>
      </c>
      <c r="E355" s="13" t="str">
        <f>VLOOKUP(D355,MUNI_LIST!G:H,2,)</f>
        <v xml:space="preserve">TOWN   </v>
      </c>
      <c r="F355" s="13" t="str">
        <f>VLOOKUP(D355,MUNI_LIST!I:J,2,)</f>
        <v>SARONA</v>
      </c>
      <c r="G355" s="5" t="s">
        <v>21</v>
      </c>
      <c r="H355" s="5" t="s">
        <v>2</v>
      </c>
      <c r="I355" s="5" t="s">
        <v>2</v>
      </c>
      <c r="J355" t="s">
        <v>14</v>
      </c>
    </row>
    <row r="356" spans="1:10" x14ac:dyDescent="0.25">
      <c r="A356" s="6" t="s">
        <v>1943</v>
      </c>
      <c r="B356" s="13" t="str">
        <f>VLOOKUP(A356,MUNI_LIST!B:C,2,)</f>
        <v xml:space="preserve">WAUKESHA                      </v>
      </c>
      <c r="C356" s="6" t="s">
        <v>481</v>
      </c>
      <c r="D356" s="7" t="str">
        <f t="shared" si="5"/>
        <v>67032</v>
      </c>
      <c r="E356" s="13" t="str">
        <f>VLOOKUP(D356,MUNI_LIST!G:H,2,)</f>
        <v xml:space="preserve">TOWN   </v>
      </c>
      <c r="F356" s="13" t="str">
        <f>VLOOKUP(D356,MUNI_LIST!I:J,2,)</f>
        <v>WAUKESHA</v>
      </c>
      <c r="G356" s="5" t="s">
        <v>87</v>
      </c>
      <c r="H356" s="5" t="s">
        <v>420</v>
      </c>
      <c r="I356" s="5" t="s">
        <v>2</v>
      </c>
      <c r="J356" t="s">
        <v>10</v>
      </c>
    </row>
    <row r="357" spans="1:10" x14ac:dyDescent="0.25">
      <c r="A357" s="6" t="s">
        <v>1943</v>
      </c>
      <c r="B357" s="13" t="str">
        <f>VLOOKUP(A357,MUNI_LIST!B:C,2,)</f>
        <v xml:space="preserve">WAUKESHA                      </v>
      </c>
      <c r="C357" s="6" t="s">
        <v>481</v>
      </c>
      <c r="D357" s="7" t="str">
        <f t="shared" si="5"/>
        <v>67032</v>
      </c>
      <c r="E357" s="13" t="str">
        <f>VLOOKUP(D357,MUNI_LIST!G:H,2,)</f>
        <v xml:space="preserve">TOWN   </v>
      </c>
      <c r="F357" s="13" t="str">
        <f>VLOOKUP(D357,MUNI_LIST!I:J,2,)</f>
        <v>WAUKESHA</v>
      </c>
      <c r="G357" s="5" t="s">
        <v>62</v>
      </c>
      <c r="H357" s="5" t="s">
        <v>2</v>
      </c>
      <c r="I357" s="5" t="s">
        <v>2</v>
      </c>
      <c r="J357" t="s">
        <v>10</v>
      </c>
    </row>
    <row r="358" spans="1:10" x14ac:dyDescent="0.25">
      <c r="A358" s="6" t="s">
        <v>455</v>
      </c>
      <c r="B358" s="13" t="str">
        <f>VLOOKUP(A358,MUNI_LIST!B:C,2,)</f>
        <v xml:space="preserve">ADAMS                         </v>
      </c>
      <c r="C358" s="6" t="s">
        <v>482</v>
      </c>
      <c r="D358" s="7" t="str">
        <f t="shared" si="5"/>
        <v>01034</v>
      </c>
      <c r="E358" s="13" t="str">
        <f>VLOOKUP(D358,MUNI_LIST!G:H,2,)</f>
        <v xml:space="preserve">TOWN   </v>
      </c>
      <c r="F358" s="13" t="str">
        <f>VLOOKUP(D358,MUNI_LIST!I:J,2,)</f>
        <v>STRONGS PRAIRIE</v>
      </c>
      <c r="G358" s="5" t="s">
        <v>1</v>
      </c>
      <c r="H358" s="5" t="s">
        <v>2</v>
      </c>
      <c r="I358" s="5" t="s">
        <v>2</v>
      </c>
      <c r="J358" t="s">
        <v>3</v>
      </c>
    </row>
    <row r="359" spans="1:10" x14ac:dyDescent="0.25">
      <c r="A359" s="6" t="s">
        <v>460</v>
      </c>
      <c r="B359" s="13" t="str">
        <f>VLOOKUP(A359,MUNI_LIST!B:C,2,)</f>
        <v xml:space="preserve">BUFFALO                       </v>
      </c>
      <c r="C359" s="6" t="s">
        <v>482</v>
      </c>
      <c r="D359" s="7" t="str">
        <f t="shared" si="5"/>
        <v>06034</v>
      </c>
      <c r="E359" s="13" t="str">
        <f>VLOOKUP(D359,MUNI_LIST!G:H,2,)</f>
        <v xml:space="preserve">TOWN   </v>
      </c>
      <c r="F359" s="13" t="str">
        <f>VLOOKUP(D359,MUNI_LIST!I:J,2,)</f>
        <v>WAUMANDEE</v>
      </c>
      <c r="G359" s="5" t="s">
        <v>1</v>
      </c>
      <c r="H359" s="5" t="s">
        <v>2</v>
      </c>
      <c r="I359" s="5" t="s">
        <v>2</v>
      </c>
      <c r="J359" t="s">
        <v>3</v>
      </c>
    </row>
    <row r="360" spans="1:10" x14ac:dyDescent="0.25">
      <c r="A360" s="6" t="s">
        <v>461</v>
      </c>
      <c r="B360" s="13" t="str">
        <f>VLOOKUP(A360,MUNI_LIST!B:C,2,)</f>
        <v xml:space="preserve">BURNETT                       </v>
      </c>
      <c r="C360" s="6" t="s">
        <v>482</v>
      </c>
      <c r="D360" s="7" t="str">
        <f t="shared" si="5"/>
        <v>07034</v>
      </c>
      <c r="E360" s="13" t="str">
        <f>VLOOKUP(D360,MUNI_LIST!G:H,2,)</f>
        <v xml:space="preserve">TOWN   </v>
      </c>
      <c r="F360" s="13" t="str">
        <f>VLOOKUP(D360,MUNI_LIST!I:J,2,)</f>
        <v>TRADE LAKE</v>
      </c>
      <c r="G360" s="5" t="s">
        <v>15</v>
      </c>
      <c r="H360" s="5" t="s">
        <v>65</v>
      </c>
      <c r="I360" s="5" t="s">
        <v>2</v>
      </c>
      <c r="J360" t="s">
        <v>10</v>
      </c>
    </row>
    <row r="361" spans="1:10" x14ac:dyDescent="0.25">
      <c r="A361" s="6" t="s">
        <v>463</v>
      </c>
      <c r="B361" s="13" t="str">
        <f>VLOOKUP(A361,MUNI_LIST!B:C,2,)</f>
        <v xml:space="preserve">CHIPPEWA                      </v>
      </c>
      <c r="C361" s="6" t="s">
        <v>482</v>
      </c>
      <c r="D361" s="7" t="str">
        <f t="shared" si="5"/>
        <v>09034</v>
      </c>
      <c r="E361" s="13" t="str">
        <f>VLOOKUP(D361,MUNI_LIST!G:H,2,)</f>
        <v xml:space="preserve">TOWN   </v>
      </c>
      <c r="F361" s="13" t="str">
        <f>VLOOKUP(D361,MUNI_LIST!I:J,2,)</f>
        <v>LAFAYETTE</v>
      </c>
      <c r="G361" s="5" t="s">
        <v>7</v>
      </c>
      <c r="H361" s="5" t="s">
        <v>2</v>
      </c>
      <c r="I361" s="5" t="s">
        <v>2</v>
      </c>
      <c r="J361" t="s">
        <v>10</v>
      </c>
    </row>
    <row r="362" spans="1:10" x14ac:dyDescent="0.25">
      <c r="A362" s="6" t="s">
        <v>463</v>
      </c>
      <c r="B362" s="13" t="str">
        <f>VLOOKUP(A362,MUNI_LIST!B:C,2,)</f>
        <v xml:space="preserve">CHIPPEWA                      </v>
      </c>
      <c r="C362" s="6" t="s">
        <v>482</v>
      </c>
      <c r="D362" s="7" t="str">
        <f t="shared" si="5"/>
        <v>09034</v>
      </c>
      <c r="E362" s="13" t="str">
        <f>VLOOKUP(D362,MUNI_LIST!G:H,2,)</f>
        <v xml:space="preserve">TOWN   </v>
      </c>
      <c r="F362" s="13" t="str">
        <f>VLOOKUP(D362,MUNI_LIST!I:J,2,)</f>
        <v>LAFAYETTE</v>
      </c>
      <c r="G362" s="5" t="s">
        <v>23</v>
      </c>
      <c r="H362" s="5" t="s">
        <v>2</v>
      </c>
      <c r="I362" s="5" t="s">
        <v>2</v>
      </c>
      <c r="J362" t="s">
        <v>24</v>
      </c>
    </row>
    <row r="363" spans="1:10" x14ac:dyDescent="0.25">
      <c r="A363" s="6" t="s">
        <v>1912</v>
      </c>
      <c r="B363" s="13" t="str">
        <f>VLOOKUP(A363,MUNI_LIST!B:C,2,)</f>
        <v xml:space="preserve">DANE                          </v>
      </c>
      <c r="C363" s="6" t="s">
        <v>482</v>
      </c>
      <c r="D363" s="7" t="str">
        <f t="shared" si="5"/>
        <v>13034</v>
      </c>
      <c r="E363" s="13" t="str">
        <f>VLOOKUP(D363,MUNI_LIST!G:H,2,)</f>
        <v xml:space="preserve">TOWN   </v>
      </c>
      <c r="F363" s="13" t="str">
        <f>VLOOKUP(D363,MUNI_LIST!I:J,2,)</f>
        <v>MAZOMANIE</v>
      </c>
      <c r="G363" s="5" t="s">
        <v>13</v>
      </c>
      <c r="H363" s="5" t="s">
        <v>2</v>
      </c>
      <c r="I363" s="5" t="s">
        <v>2</v>
      </c>
      <c r="J363" t="s">
        <v>14</v>
      </c>
    </row>
    <row r="364" spans="1:10" x14ac:dyDescent="0.25">
      <c r="A364" s="6" t="s">
        <v>1923</v>
      </c>
      <c r="B364" s="13" t="str">
        <f>VLOOKUP(A364,MUNI_LIST!B:C,2,)</f>
        <v xml:space="preserve">MANITOWOC                     </v>
      </c>
      <c r="C364" s="6" t="s">
        <v>482</v>
      </c>
      <c r="D364" s="7" t="str">
        <f t="shared" si="5"/>
        <v>36034</v>
      </c>
      <c r="E364" s="13" t="str">
        <f>VLOOKUP(D364,MUNI_LIST!G:H,2,)</f>
        <v xml:space="preserve">TOWN   </v>
      </c>
      <c r="F364" s="13" t="str">
        <f>VLOOKUP(D364,MUNI_LIST!I:J,2,)</f>
        <v>TWO CREEKS</v>
      </c>
      <c r="G364" s="5" t="s">
        <v>33</v>
      </c>
      <c r="H364" s="5" t="s">
        <v>233</v>
      </c>
      <c r="I364" s="5" t="s">
        <v>2</v>
      </c>
      <c r="J364" t="s">
        <v>3</v>
      </c>
    </row>
    <row r="365" spans="1:10" x14ac:dyDescent="0.25">
      <c r="A365" s="6" t="s">
        <v>1967</v>
      </c>
      <c r="B365" s="13" t="str">
        <f>VLOOKUP(A365,MUNI_LIST!B:C,2,)</f>
        <v xml:space="preserve">MARATHON                      </v>
      </c>
      <c r="C365" s="6" t="s">
        <v>482</v>
      </c>
      <c r="D365" s="7" t="str">
        <f t="shared" si="5"/>
        <v>37034</v>
      </c>
      <c r="E365" s="13" t="str">
        <f>VLOOKUP(D365,MUNI_LIST!G:H,2,)</f>
        <v xml:space="preserve">TOWN   </v>
      </c>
      <c r="F365" s="13" t="str">
        <f>VLOOKUP(D365,MUNI_LIST!I:J,2,)</f>
        <v>HALSEY</v>
      </c>
      <c r="G365" s="5" t="s">
        <v>90</v>
      </c>
      <c r="H365" s="5" t="s">
        <v>239</v>
      </c>
      <c r="I365" s="5" t="s">
        <v>240</v>
      </c>
      <c r="J365" t="s">
        <v>93</v>
      </c>
    </row>
    <row r="366" spans="1:10" x14ac:dyDescent="0.25">
      <c r="A366" s="6" t="s">
        <v>1950</v>
      </c>
      <c r="B366" s="13" t="str">
        <f>VLOOKUP(A366,MUNI_LIST!B:C,2,)</f>
        <v xml:space="preserve">OUTAGAMIE                     </v>
      </c>
      <c r="C366" s="6" t="s">
        <v>482</v>
      </c>
      <c r="D366" s="7" t="str">
        <f t="shared" si="5"/>
        <v>44034</v>
      </c>
      <c r="E366" s="13" t="str">
        <f>VLOOKUP(D366,MUNI_LIST!G:H,2,)</f>
        <v xml:space="preserve">TOWN   </v>
      </c>
      <c r="F366" s="13" t="str">
        <f>VLOOKUP(D366,MUNI_LIST!I:J,2,)</f>
        <v>ONEIDA</v>
      </c>
      <c r="G366" s="5" t="s">
        <v>26</v>
      </c>
      <c r="H366" s="5" t="s">
        <v>304</v>
      </c>
      <c r="I366" s="5" t="s">
        <v>305</v>
      </c>
      <c r="J366" t="s">
        <v>10</v>
      </c>
    </row>
    <row r="367" spans="1:10" x14ac:dyDescent="0.25">
      <c r="A367" s="6" t="s">
        <v>1950</v>
      </c>
      <c r="B367" s="13" t="str">
        <f>VLOOKUP(A367,MUNI_LIST!B:C,2,)</f>
        <v xml:space="preserve">OUTAGAMIE                     </v>
      </c>
      <c r="C367" s="6" t="s">
        <v>482</v>
      </c>
      <c r="D367" s="7" t="str">
        <f t="shared" si="5"/>
        <v>44034</v>
      </c>
      <c r="E367" s="13" t="str">
        <f>VLOOKUP(D367,MUNI_LIST!G:H,2,)</f>
        <v xml:space="preserve">TOWN   </v>
      </c>
      <c r="F367" s="13" t="str">
        <f>VLOOKUP(D367,MUNI_LIST!I:J,2,)</f>
        <v>ONEIDA</v>
      </c>
      <c r="G367" s="5" t="s">
        <v>33</v>
      </c>
      <c r="H367" s="5" t="s">
        <v>306</v>
      </c>
      <c r="I367" s="5" t="s">
        <v>307</v>
      </c>
      <c r="J367" t="s">
        <v>3</v>
      </c>
    </row>
    <row r="368" spans="1:10" x14ac:dyDescent="0.25">
      <c r="A368" s="6" t="s">
        <v>1953</v>
      </c>
      <c r="B368" s="13" t="str">
        <f>VLOOKUP(A368,MUNI_LIST!B:C,2,)</f>
        <v xml:space="preserve">PORTAGE                       </v>
      </c>
      <c r="C368" s="6" t="s">
        <v>482</v>
      </c>
      <c r="D368" s="7" t="str">
        <f t="shared" si="5"/>
        <v>49034</v>
      </c>
      <c r="E368" s="13" t="str">
        <f>VLOOKUP(D368,MUNI_LIST!G:H,2,)</f>
        <v xml:space="preserve">TOWN   </v>
      </c>
      <c r="F368" s="13" t="str">
        <f>VLOOKUP(D368,MUNI_LIST!I:J,2,)</f>
        <v>STOCKTON</v>
      </c>
      <c r="G368" s="5" t="s">
        <v>156</v>
      </c>
      <c r="H368" s="5" t="s">
        <v>2</v>
      </c>
      <c r="I368" s="5" t="s">
        <v>2</v>
      </c>
      <c r="J368" t="s">
        <v>3</v>
      </c>
    </row>
    <row r="369" spans="1:10" x14ac:dyDescent="0.25">
      <c r="A369" s="6" t="s">
        <v>1946</v>
      </c>
      <c r="B369" s="13" t="str">
        <f>VLOOKUP(A369,MUNI_LIST!B:C,2,)</f>
        <v xml:space="preserve">WOOD                          </v>
      </c>
      <c r="C369" s="6" t="s">
        <v>482</v>
      </c>
      <c r="D369" s="7" t="str">
        <f t="shared" si="5"/>
        <v>71034</v>
      </c>
      <c r="E369" s="13" t="str">
        <f>VLOOKUP(D369,MUNI_LIST!G:H,2,)</f>
        <v xml:space="preserve">TOWN   </v>
      </c>
      <c r="F369" s="13" t="str">
        <f>VLOOKUP(D369,MUNI_LIST!I:J,2,)</f>
        <v>RUDOLPH</v>
      </c>
      <c r="G369" s="5" t="s">
        <v>1</v>
      </c>
      <c r="H369" s="5" t="s">
        <v>2</v>
      </c>
      <c r="I369" s="5" t="s">
        <v>2</v>
      </c>
      <c r="J369" t="s">
        <v>3</v>
      </c>
    </row>
    <row r="370" spans="1:10" x14ac:dyDescent="0.25">
      <c r="A370" s="6" t="s">
        <v>457</v>
      </c>
      <c r="B370" s="13" t="str">
        <f>VLOOKUP(A370,MUNI_LIST!B:C,2,)</f>
        <v xml:space="preserve">BARRON                        </v>
      </c>
      <c r="C370" s="6" t="s">
        <v>483</v>
      </c>
      <c r="D370" s="7" t="str">
        <f t="shared" si="5"/>
        <v>03036</v>
      </c>
      <c r="E370" s="13" t="str">
        <f>VLOOKUP(D370,MUNI_LIST!G:H,2,)</f>
        <v xml:space="preserve">TOWN   </v>
      </c>
      <c r="F370" s="13" t="str">
        <f>VLOOKUP(D370,MUNI_LIST!I:J,2,)</f>
        <v>PRAIRIE LAKE</v>
      </c>
      <c r="G370" s="5" t="s">
        <v>15</v>
      </c>
      <c r="H370" s="5" t="s">
        <v>19</v>
      </c>
      <c r="I370" s="5" t="s">
        <v>2</v>
      </c>
      <c r="J370" t="s">
        <v>10</v>
      </c>
    </row>
    <row r="371" spans="1:10" x14ac:dyDescent="0.25">
      <c r="A371" s="6" t="s">
        <v>459</v>
      </c>
      <c r="B371" s="13" t="str">
        <f>VLOOKUP(A371,MUNI_LIST!B:C,2,)</f>
        <v xml:space="preserve">BROWN                         </v>
      </c>
      <c r="C371" s="6" t="s">
        <v>483</v>
      </c>
      <c r="D371" s="7" t="str">
        <f t="shared" si="5"/>
        <v>05036</v>
      </c>
      <c r="E371" s="13" t="str">
        <f>VLOOKUP(D371,MUNI_LIST!G:H,2,)</f>
        <v xml:space="preserve">TOWN   </v>
      </c>
      <c r="F371" s="13" t="str">
        <f>VLOOKUP(D371,MUNI_LIST!I:J,2,)</f>
        <v>SCOTT</v>
      </c>
      <c r="G371" s="5" t="s">
        <v>26</v>
      </c>
      <c r="H371" s="5" t="s">
        <v>41</v>
      </c>
      <c r="I371" s="5" t="s">
        <v>42</v>
      </c>
      <c r="J371" t="s">
        <v>10</v>
      </c>
    </row>
    <row r="372" spans="1:10" x14ac:dyDescent="0.25">
      <c r="A372" s="6" t="s">
        <v>463</v>
      </c>
      <c r="B372" s="13" t="str">
        <f>VLOOKUP(A372,MUNI_LIST!B:C,2,)</f>
        <v xml:space="preserve">CHIPPEWA                      </v>
      </c>
      <c r="C372" s="6" t="s">
        <v>483</v>
      </c>
      <c r="D372" s="7" t="str">
        <f t="shared" si="5"/>
        <v>09036</v>
      </c>
      <c r="E372" s="13" t="str">
        <f>VLOOKUP(D372,MUNI_LIST!G:H,2,)</f>
        <v xml:space="preserve">TOWN   </v>
      </c>
      <c r="F372" s="13" t="str">
        <f>VLOOKUP(D372,MUNI_LIST!I:J,2,)</f>
        <v>RUBY</v>
      </c>
      <c r="G372" s="5" t="s">
        <v>1</v>
      </c>
      <c r="H372" s="5" t="s">
        <v>2</v>
      </c>
      <c r="I372" s="5" t="s">
        <v>2</v>
      </c>
      <c r="J372" t="s">
        <v>3</v>
      </c>
    </row>
    <row r="373" spans="1:10" x14ac:dyDescent="0.25">
      <c r="A373" s="6" t="s">
        <v>1962</v>
      </c>
      <c r="B373" s="13" t="str">
        <f>VLOOKUP(A373,MUNI_LIST!B:C,2,)</f>
        <v xml:space="preserve">CLARK                         </v>
      </c>
      <c r="C373" s="6" t="s">
        <v>483</v>
      </c>
      <c r="D373" s="7" t="str">
        <f t="shared" si="5"/>
        <v>10036</v>
      </c>
      <c r="E373" s="13" t="str">
        <f>VLOOKUP(D373,MUNI_LIST!G:H,2,)</f>
        <v xml:space="preserve">TOWN   </v>
      </c>
      <c r="F373" s="13" t="str">
        <f>VLOOKUP(D373,MUNI_LIST!I:J,2,)</f>
        <v>MAYVILLE</v>
      </c>
      <c r="G373" s="5" t="s">
        <v>26</v>
      </c>
      <c r="H373" s="5" t="s">
        <v>94</v>
      </c>
      <c r="I373" s="5" t="s">
        <v>95</v>
      </c>
      <c r="J373" t="s">
        <v>10</v>
      </c>
    </row>
    <row r="374" spans="1:10" x14ac:dyDescent="0.25">
      <c r="A374" s="6" t="s">
        <v>1962</v>
      </c>
      <c r="B374" s="13" t="str">
        <f>VLOOKUP(A374,MUNI_LIST!B:C,2,)</f>
        <v xml:space="preserve">CLARK                         </v>
      </c>
      <c r="C374" s="6" t="s">
        <v>483</v>
      </c>
      <c r="D374" s="7" t="str">
        <f t="shared" si="5"/>
        <v>10036</v>
      </c>
      <c r="E374" s="13" t="str">
        <f>VLOOKUP(D374,MUNI_LIST!G:H,2,)</f>
        <v xml:space="preserve">TOWN   </v>
      </c>
      <c r="F374" s="13" t="str">
        <f>VLOOKUP(D374,MUNI_LIST!I:J,2,)</f>
        <v>MAYVILLE</v>
      </c>
      <c r="G374" s="5" t="s">
        <v>7</v>
      </c>
      <c r="H374" s="5" t="s">
        <v>96</v>
      </c>
      <c r="I374" s="5" t="s">
        <v>2</v>
      </c>
      <c r="J374" t="s">
        <v>10</v>
      </c>
    </row>
    <row r="375" spans="1:10" x14ac:dyDescent="0.25">
      <c r="A375" s="6" t="s">
        <v>1911</v>
      </c>
      <c r="B375" s="13" t="str">
        <f>VLOOKUP(A375,MUNI_LIST!B:C,2,)</f>
        <v xml:space="preserve">COLUMBIA                      </v>
      </c>
      <c r="C375" s="6" t="s">
        <v>483</v>
      </c>
      <c r="D375" s="7" t="str">
        <f t="shared" si="5"/>
        <v>11036</v>
      </c>
      <c r="E375" s="13" t="str">
        <f>VLOOKUP(D375,MUNI_LIST!G:H,2,)</f>
        <v xml:space="preserve">TOWN   </v>
      </c>
      <c r="F375" s="13" t="str">
        <f>VLOOKUP(D375,MUNI_LIST!I:J,2,)</f>
        <v>SCOTT</v>
      </c>
      <c r="G375" s="5" t="s">
        <v>4</v>
      </c>
      <c r="H375" s="5" t="s">
        <v>2</v>
      </c>
      <c r="I375" s="5" t="s">
        <v>2</v>
      </c>
      <c r="J375" t="s">
        <v>3</v>
      </c>
    </row>
    <row r="376" spans="1:10" x14ac:dyDescent="0.25">
      <c r="A376" s="6" t="s">
        <v>1923</v>
      </c>
      <c r="B376" s="13" t="str">
        <f>VLOOKUP(A376,MUNI_LIST!B:C,2,)</f>
        <v xml:space="preserve">MANITOWOC                     </v>
      </c>
      <c r="C376" s="6" t="s">
        <v>483</v>
      </c>
      <c r="D376" s="7" t="str">
        <f t="shared" si="5"/>
        <v>36036</v>
      </c>
      <c r="E376" s="13" t="str">
        <f>VLOOKUP(D376,MUNI_LIST!G:H,2,)</f>
        <v xml:space="preserve">TOWN   </v>
      </c>
      <c r="F376" s="13" t="str">
        <f>VLOOKUP(D376,MUNI_LIST!I:J,2,)</f>
        <v>TWO RIVERS</v>
      </c>
      <c r="G376" s="5" t="s">
        <v>26</v>
      </c>
      <c r="H376" s="5" t="s">
        <v>234</v>
      </c>
      <c r="I376" s="5" t="s">
        <v>235</v>
      </c>
      <c r="J376" t="s">
        <v>10</v>
      </c>
    </row>
    <row r="377" spans="1:10" x14ac:dyDescent="0.25">
      <c r="A377" s="6" t="s">
        <v>1927</v>
      </c>
      <c r="B377" s="13" t="str">
        <f>VLOOKUP(A377,MUNI_LIST!B:C,2,)</f>
        <v xml:space="preserve">ONEIDA                        </v>
      </c>
      <c r="C377" s="6" t="s">
        <v>483</v>
      </c>
      <c r="D377" s="7" t="str">
        <f t="shared" si="5"/>
        <v>43036</v>
      </c>
      <c r="E377" s="13" t="str">
        <f>VLOOKUP(D377,MUNI_LIST!G:H,2,)</f>
        <v xml:space="preserve">TOWN   </v>
      </c>
      <c r="F377" s="13" t="str">
        <f>VLOOKUP(D377,MUNI_LIST!I:J,2,)</f>
        <v>THREE LAKES</v>
      </c>
      <c r="G377" s="5" t="s">
        <v>6</v>
      </c>
      <c r="H377" s="5" t="s">
        <v>2</v>
      </c>
      <c r="I377" s="5" t="s">
        <v>2</v>
      </c>
      <c r="J377" t="s">
        <v>3</v>
      </c>
    </row>
    <row r="378" spans="1:10" x14ac:dyDescent="0.25">
      <c r="A378" s="6" t="s">
        <v>1933</v>
      </c>
      <c r="B378" s="13" t="str">
        <f>VLOOKUP(A378,MUNI_LIST!B:C,2,)</f>
        <v xml:space="preserve">WAUSHARA                      </v>
      </c>
      <c r="C378" s="6" t="s">
        <v>483</v>
      </c>
      <c r="D378" s="7" t="str">
        <f t="shared" si="5"/>
        <v>69036</v>
      </c>
      <c r="E378" s="13" t="str">
        <f>VLOOKUP(D378,MUNI_LIST!G:H,2,)</f>
        <v xml:space="preserve">TOWN   </v>
      </c>
      <c r="F378" s="13" t="str">
        <f>VLOOKUP(D378,MUNI_LIST!I:J,2,)</f>
        <v>WAUTOMA</v>
      </c>
      <c r="G378" s="5" t="s">
        <v>1</v>
      </c>
      <c r="H378" s="5" t="s">
        <v>2</v>
      </c>
      <c r="I378" s="5" t="s">
        <v>2</v>
      </c>
      <c r="J378" t="s">
        <v>3</v>
      </c>
    </row>
    <row r="379" spans="1:10" x14ac:dyDescent="0.25">
      <c r="A379" s="6" t="s">
        <v>461</v>
      </c>
      <c r="B379" s="13" t="str">
        <f>VLOOKUP(A379,MUNI_LIST!B:C,2,)</f>
        <v xml:space="preserve">BURNETT                       </v>
      </c>
      <c r="C379" s="6" t="s">
        <v>484</v>
      </c>
      <c r="D379" s="7" t="str">
        <f t="shared" si="5"/>
        <v>07038</v>
      </c>
      <c r="E379" s="13" t="str">
        <f>VLOOKUP(D379,MUNI_LIST!G:H,2,)</f>
        <v xml:space="preserve">TOWN   </v>
      </c>
      <c r="F379" s="13" t="str">
        <f>VLOOKUP(D379,MUNI_LIST!I:J,2,)</f>
        <v>WEBB LAKE</v>
      </c>
      <c r="G379" s="5" t="s">
        <v>26</v>
      </c>
      <c r="H379" s="5" t="s">
        <v>2</v>
      </c>
      <c r="I379" s="5" t="s">
        <v>2</v>
      </c>
      <c r="J379" t="s">
        <v>10</v>
      </c>
    </row>
    <row r="380" spans="1:10" x14ac:dyDescent="0.25">
      <c r="A380" s="6" t="s">
        <v>1912</v>
      </c>
      <c r="B380" s="13" t="str">
        <f>VLOOKUP(A380,MUNI_LIST!B:C,2,)</f>
        <v xml:space="preserve">DANE                          </v>
      </c>
      <c r="C380" s="6" t="s">
        <v>484</v>
      </c>
      <c r="D380" s="7" t="str">
        <f t="shared" si="5"/>
        <v>13038</v>
      </c>
      <c r="E380" s="13" t="str">
        <f>VLOOKUP(D380,MUNI_LIST!G:H,2,)</f>
        <v xml:space="preserve">TOWN   </v>
      </c>
      <c r="F380" s="13" t="str">
        <f>VLOOKUP(D380,MUNI_LIST!I:J,2,)</f>
        <v>MIDDLETON</v>
      </c>
      <c r="G380" s="5" t="s">
        <v>1</v>
      </c>
      <c r="H380" s="5" t="s">
        <v>2</v>
      </c>
      <c r="I380" s="5" t="s">
        <v>2</v>
      </c>
      <c r="J380" t="s">
        <v>3</v>
      </c>
    </row>
    <row r="381" spans="1:10" x14ac:dyDescent="0.25">
      <c r="A381" s="6" t="s">
        <v>1955</v>
      </c>
      <c r="B381" s="13" t="str">
        <f>VLOOKUP(A381,MUNI_LIST!B:C,2,)</f>
        <v xml:space="preserve">DODGE                         </v>
      </c>
      <c r="C381" s="6" t="s">
        <v>484</v>
      </c>
      <c r="D381" s="7" t="str">
        <f t="shared" si="5"/>
        <v>14038</v>
      </c>
      <c r="E381" s="13" t="str">
        <f>VLOOKUP(D381,MUNI_LIST!G:H,2,)</f>
        <v xml:space="preserve">TOWN   </v>
      </c>
      <c r="F381" s="13" t="str">
        <f>VLOOKUP(D381,MUNI_LIST!I:J,2,)</f>
        <v>RUBICON</v>
      </c>
      <c r="G381" s="5" t="s">
        <v>33</v>
      </c>
      <c r="H381" s="5" t="s">
        <v>124</v>
      </c>
      <c r="I381" s="5" t="s">
        <v>2</v>
      </c>
      <c r="J381" t="s">
        <v>3</v>
      </c>
    </row>
    <row r="382" spans="1:10" x14ac:dyDescent="0.25">
      <c r="A382" s="6" t="s">
        <v>1928</v>
      </c>
      <c r="B382" s="13" t="str">
        <f>VLOOKUP(A382,MUNI_LIST!B:C,2,)</f>
        <v xml:space="preserve">ROCK                          </v>
      </c>
      <c r="C382" s="6" t="s">
        <v>484</v>
      </c>
      <c r="D382" s="7" t="str">
        <f t="shared" si="5"/>
        <v>53038</v>
      </c>
      <c r="E382" s="13" t="str">
        <f>VLOOKUP(D382,MUNI_LIST!G:H,2,)</f>
        <v xml:space="preserve">TOWN   </v>
      </c>
      <c r="F382" s="13" t="str">
        <f>VLOOKUP(D382,MUNI_LIST!I:J,2,)</f>
        <v>TURTLE</v>
      </c>
      <c r="G382" s="5" t="s">
        <v>33</v>
      </c>
      <c r="H382" s="5" t="s">
        <v>339</v>
      </c>
      <c r="I382" s="5" t="s">
        <v>2</v>
      </c>
      <c r="J382" t="s">
        <v>3</v>
      </c>
    </row>
    <row r="383" spans="1:10" x14ac:dyDescent="0.25">
      <c r="A383" s="6" t="s">
        <v>1928</v>
      </c>
      <c r="B383" s="13" t="str">
        <f>VLOOKUP(A383,MUNI_LIST!B:C,2,)</f>
        <v xml:space="preserve">ROCK                          </v>
      </c>
      <c r="C383" s="6" t="s">
        <v>484</v>
      </c>
      <c r="D383" s="7" t="str">
        <f t="shared" si="5"/>
        <v>53038</v>
      </c>
      <c r="E383" s="13" t="str">
        <f>VLOOKUP(D383,MUNI_LIST!G:H,2,)</f>
        <v xml:space="preserve">TOWN   </v>
      </c>
      <c r="F383" s="13" t="str">
        <f>VLOOKUP(D383,MUNI_LIST!I:J,2,)</f>
        <v>TURTLE</v>
      </c>
      <c r="G383" s="5" t="s">
        <v>23</v>
      </c>
      <c r="H383" s="5" t="s">
        <v>2</v>
      </c>
      <c r="I383" s="5" t="s">
        <v>2</v>
      </c>
      <c r="J383" t="s">
        <v>24</v>
      </c>
    </row>
    <row r="384" spans="1:10" x14ac:dyDescent="0.25">
      <c r="A384" s="6" t="s">
        <v>1931</v>
      </c>
      <c r="B384" s="13" t="str">
        <f>VLOOKUP(A384,MUNI_LIST!B:C,2,)</f>
        <v xml:space="preserve">WASHBURN                      </v>
      </c>
      <c r="C384" s="6" t="s">
        <v>484</v>
      </c>
      <c r="D384" s="7" t="str">
        <f t="shared" si="5"/>
        <v>65038</v>
      </c>
      <c r="E384" s="13" t="str">
        <f>VLOOKUP(D384,MUNI_LIST!G:H,2,)</f>
        <v xml:space="preserve">TOWN   </v>
      </c>
      <c r="F384" s="13" t="str">
        <f>VLOOKUP(D384,MUNI_LIST!I:J,2,)</f>
        <v>STINNETT</v>
      </c>
      <c r="G384" s="5" t="s">
        <v>1</v>
      </c>
      <c r="H384" s="5" t="s">
        <v>2</v>
      </c>
      <c r="I384" s="5" t="s">
        <v>2</v>
      </c>
      <c r="J384" t="s">
        <v>3</v>
      </c>
    </row>
    <row r="385" spans="1:10" x14ac:dyDescent="0.25">
      <c r="A385" s="6" t="s">
        <v>1946</v>
      </c>
      <c r="B385" s="13" t="str">
        <f>VLOOKUP(A385,MUNI_LIST!B:C,2,)</f>
        <v xml:space="preserve">WOOD                          </v>
      </c>
      <c r="C385" s="6" t="s">
        <v>484</v>
      </c>
      <c r="D385" s="7" t="str">
        <f t="shared" si="5"/>
        <v>71038</v>
      </c>
      <c r="E385" s="13" t="str">
        <f>VLOOKUP(D385,MUNI_LIST!G:H,2,)</f>
        <v xml:space="preserve">TOWN   </v>
      </c>
      <c r="F385" s="13" t="str">
        <f>VLOOKUP(D385,MUNI_LIST!I:J,2,)</f>
        <v>SENECA</v>
      </c>
      <c r="G385" s="5" t="s">
        <v>448</v>
      </c>
      <c r="H385" s="5" t="s">
        <v>2</v>
      </c>
      <c r="I385" s="5" t="s">
        <v>2</v>
      </c>
      <c r="J385" t="s">
        <v>3</v>
      </c>
    </row>
    <row r="386" spans="1:10" x14ac:dyDescent="0.25">
      <c r="A386" s="6" t="s">
        <v>459</v>
      </c>
      <c r="B386" s="13" t="str">
        <f>VLOOKUP(A386,MUNI_LIST!B:C,2,)</f>
        <v xml:space="preserve">BROWN                         </v>
      </c>
      <c r="C386" s="6" t="s">
        <v>485</v>
      </c>
      <c r="D386" s="7" t="str">
        <f t="shared" si="5"/>
        <v>05040</v>
      </c>
      <c r="E386" s="13" t="str">
        <f>VLOOKUP(D386,MUNI_LIST!G:H,2,)</f>
        <v xml:space="preserve">TOWN   </v>
      </c>
      <c r="F386" s="13" t="str">
        <f>VLOOKUP(D386,MUNI_LIST!I:J,2,)</f>
        <v>WRIGHTSTOWN</v>
      </c>
      <c r="G386" s="5" t="s">
        <v>33</v>
      </c>
      <c r="H386" s="5" t="s">
        <v>43</v>
      </c>
      <c r="I386" s="5" t="s">
        <v>44</v>
      </c>
      <c r="J386" t="s">
        <v>3</v>
      </c>
    </row>
    <row r="387" spans="1:10" x14ac:dyDescent="0.25">
      <c r="A387" s="6" t="s">
        <v>463</v>
      </c>
      <c r="B387" s="13" t="str">
        <f>VLOOKUP(A387,MUNI_LIST!B:C,2,)</f>
        <v xml:space="preserve">CHIPPEWA                      </v>
      </c>
      <c r="C387" s="6" t="s">
        <v>485</v>
      </c>
      <c r="D387" s="7" t="str">
        <f t="shared" ref="D387:D450" si="6">A387&amp;C387</f>
        <v>09040</v>
      </c>
      <c r="E387" s="13" t="str">
        <f>VLOOKUP(D387,MUNI_LIST!G:H,2,)</f>
        <v xml:space="preserve">TOWN   </v>
      </c>
      <c r="F387" s="13" t="str">
        <f>VLOOKUP(D387,MUNI_LIST!I:J,2,)</f>
        <v>SIGEL</v>
      </c>
      <c r="G387" s="5" t="s">
        <v>7</v>
      </c>
      <c r="H387" s="5" t="s">
        <v>81</v>
      </c>
      <c r="I387" s="5" t="s">
        <v>82</v>
      </c>
      <c r="J387" t="s">
        <v>10</v>
      </c>
    </row>
    <row r="388" spans="1:10" x14ac:dyDescent="0.25">
      <c r="A388" s="6" t="s">
        <v>1962</v>
      </c>
      <c r="B388" s="13" t="str">
        <f>VLOOKUP(A388,MUNI_LIST!B:C,2,)</f>
        <v xml:space="preserve">CLARK                         </v>
      </c>
      <c r="C388" s="6" t="s">
        <v>485</v>
      </c>
      <c r="D388" s="7" t="str">
        <f t="shared" si="6"/>
        <v>10040</v>
      </c>
      <c r="E388" s="13" t="str">
        <f>VLOOKUP(D388,MUNI_LIST!G:H,2,)</f>
        <v xml:space="preserve">TOWN   </v>
      </c>
      <c r="F388" s="13" t="str">
        <f>VLOOKUP(D388,MUNI_LIST!I:J,2,)</f>
        <v>MENTOR</v>
      </c>
      <c r="G388" s="5" t="s">
        <v>22</v>
      </c>
      <c r="H388" s="5" t="s">
        <v>2</v>
      </c>
      <c r="I388" s="5" t="s">
        <v>2</v>
      </c>
      <c r="J388" t="s">
        <v>3</v>
      </c>
    </row>
    <row r="389" spans="1:10" x14ac:dyDescent="0.25">
      <c r="A389" s="6" t="s">
        <v>1912</v>
      </c>
      <c r="B389" s="13" t="str">
        <f>VLOOKUP(A389,MUNI_LIST!B:C,2,)</f>
        <v xml:space="preserve">DANE                          </v>
      </c>
      <c r="C389" s="6" t="s">
        <v>485</v>
      </c>
      <c r="D389" s="7" t="str">
        <f t="shared" si="6"/>
        <v>13040</v>
      </c>
      <c r="E389" s="13" t="str">
        <f>VLOOKUP(D389,MUNI_LIST!G:H,2,)</f>
        <v xml:space="preserve">TOWN   </v>
      </c>
      <c r="F389" s="13" t="str">
        <f>VLOOKUP(D389,MUNI_LIST!I:J,2,)</f>
        <v>MONTROSE</v>
      </c>
      <c r="G389" s="5" t="s">
        <v>6</v>
      </c>
      <c r="H389" s="5" t="s">
        <v>2</v>
      </c>
      <c r="I389" s="5" t="s">
        <v>2</v>
      </c>
      <c r="J389" t="s">
        <v>3</v>
      </c>
    </row>
    <row r="390" spans="1:10" x14ac:dyDescent="0.25">
      <c r="A390" s="6" t="s">
        <v>1955</v>
      </c>
      <c r="B390" s="13" t="str">
        <f>VLOOKUP(A390,MUNI_LIST!B:C,2,)</f>
        <v xml:space="preserve">DODGE                         </v>
      </c>
      <c r="C390" s="6" t="s">
        <v>485</v>
      </c>
      <c r="D390" s="7" t="str">
        <f t="shared" si="6"/>
        <v>14040</v>
      </c>
      <c r="E390" s="13" t="str">
        <f>VLOOKUP(D390,MUNI_LIST!G:H,2,)</f>
        <v xml:space="preserve">TOWN   </v>
      </c>
      <c r="F390" s="13" t="str">
        <f>VLOOKUP(D390,MUNI_LIST!I:J,2,)</f>
        <v>SHIELDS</v>
      </c>
      <c r="G390" s="5" t="s">
        <v>36</v>
      </c>
      <c r="H390" s="5" t="s">
        <v>2</v>
      </c>
      <c r="I390" s="5" t="s">
        <v>2</v>
      </c>
      <c r="J390" t="s">
        <v>3</v>
      </c>
    </row>
    <row r="391" spans="1:10" x14ac:dyDescent="0.25">
      <c r="A391" s="6" t="s">
        <v>1956</v>
      </c>
      <c r="B391" s="13" t="str">
        <f>VLOOKUP(A391,MUNI_LIST!B:C,2,)</f>
        <v xml:space="preserve">FOND DU LAC                   </v>
      </c>
      <c r="C391" s="6" t="s">
        <v>485</v>
      </c>
      <c r="D391" s="7" t="str">
        <f t="shared" si="6"/>
        <v>20040</v>
      </c>
      <c r="E391" s="13" t="str">
        <f>VLOOKUP(D391,MUNI_LIST!G:H,2,)</f>
        <v xml:space="preserve">TOWN   </v>
      </c>
      <c r="F391" s="13" t="str">
        <f>VLOOKUP(D391,MUNI_LIST!I:J,2,)</f>
        <v>TAYCHEEDAH</v>
      </c>
      <c r="G391" s="5" t="s">
        <v>49</v>
      </c>
      <c r="H391" s="5" t="s">
        <v>2</v>
      </c>
      <c r="I391" s="5" t="s">
        <v>2</v>
      </c>
      <c r="J391" t="s">
        <v>50</v>
      </c>
    </row>
    <row r="392" spans="1:10" x14ac:dyDescent="0.25">
      <c r="A392" s="6" t="s">
        <v>1918</v>
      </c>
      <c r="B392" s="13" t="str">
        <f>VLOOKUP(A392,MUNI_LIST!B:C,2,)</f>
        <v xml:space="preserve">JACKSON                       </v>
      </c>
      <c r="C392" s="6" t="s">
        <v>485</v>
      </c>
      <c r="D392" s="7" t="str">
        <f t="shared" si="6"/>
        <v>27040</v>
      </c>
      <c r="E392" s="13" t="str">
        <f>VLOOKUP(D392,MUNI_LIST!G:H,2,)</f>
        <v xml:space="preserve">TOWN   </v>
      </c>
      <c r="F392" s="13" t="str">
        <f>VLOOKUP(D392,MUNI_LIST!I:J,2,)</f>
        <v>NORTHFIELD</v>
      </c>
      <c r="G392" s="5" t="s">
        <v>26</v>
      </c>
      <c r="H392" s="5" t="s">
        <v>193</v>
      </c>
      <c r="I392" s="5" t="s">
        <v>2</v>
      </c>
      <c r="J392" t="s">
        <v>10</v>
      </c>
    </row>
    <row r="393" spans="1:10" x14ac:dyDescent="0.25">
      <c r="A393" s="6" t="s">
        <v>1918</v>
      </c>
      <c r="B393" s="13" t="str">
        <f>VLOOKUP(A393,MUNI_LIST!B:C,2,)</f>
        <v xml:space="preserve">JACKSON                       </v>
      </c>
      <c r="C393" s="6" t="s">
        <v>485</v>
      </c>
      <c r="D393" s="7" t="str">
        <f t="shared" si="6"/>
        <v>27040</v>
      </c>
      <c r="E393" s="13" t="str">
        <f>VLOOKUP(D393,MUNI_LIST!G:H,2,)</f>
        <v xml:space="preserve">TOWN   </v>
      </c>
      <c r="F393" s="13" t="str">
        <f>VLOOKUP(D393,MUNI_LIST!I:J,2,)</f>
        <v>NORTHFIELD</v>
      </c>
      <c r="G393" s="5" t="s">
        <v>33</v>
      </c>
      <c r="H393" s="5" t="s">
        <v>194</v>
      </c>
      <c r="I393" s="5" t="s">
        <v>195</v>
      </c>
      <c r="J393" t="s">
        <v>3</v>
      </c>
    </row>
    <row r="394" spans="1:10" x14ac:dyDescent="0.25">
      <c r="A394" s="6" t="s">
        <v>1925</v>
      </c>
      <c r="B394" s="13" t="str">
        <f>VLOOKUP(A394,MUNI_LIST!B:C,2,)</f>
        <v xml:space="preserve">MONROE                        </v>
      </c>
      <c r="C394" s="6" t="s">
        <v>485</v>
      </c>
      <c r="D394" s="7" t="str">
        <f t="shared" si="6"/>
        <v>41040</v>
      </c>
      <c r="E394" s="13" t="str">
        <f>VLOOKUP(D394,MUNI_LIST!G:H,2,)</f>
        <v xml:space="preserve">TOWN   </v>
      </c>
      <c r="F394" s="13" t="str">
        <f>VLOOKUP(D394,MUNI_LIST!I:J,2,)</f>
        <v>SPARTA</v>
      </c>
      <c r="G394" s="5" t="s">
        <v>33</v>
      </c>
      <c r="H394" s="5" t="s">
        <v>285</v>
      </c>
      <c r="I394" s="5" t="s">
        <v>2</v>
      </c>
      <c r="J394" t="s">
        <v>3</v>
      </c>
    </row>
    <row r="395" spans="1:10" x14ac:dyDescent="0.25">
      <c r="A395" s="6" t="s">
        <v>1927</v>
      </c>
      <c r="B395" s="13" t="str">
        <f>VLOOKUP(A395,MUNI_LIST!B:C,2,)</f>
        <v xml:space="preserve">ONEIDA                        </v>
      </c>
      <c r="C395" s="6" t="s">
        <v>485</v>
      </c>
      <c r="D395" s="7" t="str">
        <f t="shared" si="6"/>
        <v>43040</v>
      </c>
      <c r="E395" s="13" t="str">
        <f>VLOOKUP(D395,MUNI_LIST!G:H,2,)</f>
        <v xml:space="preserve">TOWN   </v>
      </c>
      <c r="F395" s="13" t="str">
        <f>VLOOKUP(D395,MUNI_LIST!I:J,2,)</f>
        <v>WOODRUFF</v>
      </c>
      <c r="G395" s="5" t="s">
        <v>7</v>
      </c>
      <c r="H395" s="5" t="s">
        <v>2</v>
      </c>
      <c r="I395" s="5" t="s">
        <v>2</v>
      </c>
      <c r="J395" t="s">
        <v>10</v>
      </c>
    </row>
    <row r="396" spans="1:10" x14ac:dyDescent="0.25">
      <c r="A396" s="6" t="s">
        <v>1952</v>
      </c>
      <c r="B396" s="13" t="str">
        <f>VLOOKUP(A396,MUNI_LIST!B:C,2,)</f>
        <v xml:space="preserve">POLK                          </v>
      </c>
      <c r="C396" s="6" t="s">
        <v>485</v>
      </c>
      <c r="D396" s="7" t="str">
        <f t="shared" si="6"/>
        <v>48040</v>
      </c>
      <c r="E396" s="13" t="str">
        <f>VLOOKUP(D396,MUNI_LIST!G:H,2,)</f>
        <v xml:space="preserve">TOWN   </v>
      </c>
      <c r="F396" s="13" t="str">
        <f>VLOOKUP(D396,MUNI_LIST!I:J,2,)</f>
        <v>MILLTOWN</v>
      </c>
      <c r="G396" s="5" t="s">
        <v>1</v>
      </c>
      <c r="H396" s="5" t="s">
        <v>2</v>
      </c>
      <c r="I396" s="5" t="s">
        <v>2</v>
      </c>
      <c r="J396" t="s">
        <v>3</v>
      </c>
    </row>
    <row r="397" spans="1:10" x14ac:dyDescent="0.25">
      <c r="A397" s="6" t="s">
        <v>1938</v>
      </c>
      <c r="B397" s="13" t="str">
        <f>VLOOKUP(A397,MUNI_LIST!B:C,2,)</f>
        <v xml:space="preserve">ST CROIX                      </v>
      </c>
      <c r="C397" s="6" t="s">
        <v>485</v>
      </c>
      <c r="D397" s="7" t="str">
        <f t="shared" si="6"/>
        <v>55040</v>
      </c>
      <c r="E397" s="13" t="str">
        <f>VLOOKUP(D397,MUNI_LIST!G:H,2,)</f>
        <v xml:space="preserve">TOWN   </v>
      </c>
      <c r="F397" s="13" t="str">
        <f>VLOOKUP(D397,MUNI_LIST!I:J,2,)</f>
        <v>TROY</v>
      </c>
      <c r="G397" s="5" t="s">
        <v>26</v>
      </c>
      <c r="H397" s="5" t="s">
        <v>350</v>
      </c>
      <c r="I397" s="5" t="s">
        <v>2</v>
      </c>
      <c r="J397" t="s">
        <v>10</v>
      </c>
    </row>
    <row r="398" spans="1:10" x14ac:dyDescent="0.25">
      <c r="A398" s="6" t="s">
        <v>1938</v>
      </c>
      <c r="B398" s="13" t="str">
        <f>VLOOKUP(A398,MUNI_LIST!B:C,2,)</f>
        <v xml:space="preserve">ST CROIX                      </v>
      </c>
      <c r="C398" s="6" t="s">
        <v>485</v>
      </c>
      <c r="D398" s="7" t="str">
        <f t="shared" si="6"/>
        <v>55040</v>
      </c>
      <c r="E398" s="13" t="str">
        <f>VLOOKUP(D398,MUNI_LIST!G:H,2,)</f>
        <v xml:space="preserve">TOWN   </v>
      </c>
      <c r="F398" s="13" t="str">
        <f>VLOOKUP(D398,MUNI_LIST!I:J,2,)</f>
        <v>TROY</v>
      </c>
      <c r="G398" s="5" t="s">
        <v>15</v>
      </c>
      <c r="H398" s="5" t="s">
        <v>351</v>
      </c>
      <c r="I398" s="5" t="s">
        <v>2</v>
      </c>
      <c r="J398" t="s">
        <v>10</v>
      </c>
    </row>
    <row r="399" spans="1:10" x14ac:dyDescent="0.25">
      <c r="A399" s="6" t="s">
        <v>1931</v>
      </c>
      <c r="B399" s="13" t="str">
        <f>VLOOKUP(A399,MUNI_LIST!B:C,2,)</f>
        <v xml:space="preserve">WASHBURN                      </v>
      </c>
      <c r="C399" s="6" t="s">
        <v>485</v>
      </c>
      <c r="D399" s="7" t="str">
        <f t="shared" si="6"/>
        <v>65040</v>
      </c>
      <c r="E399" s="13" t="str">
        <f>VLOOKUP(D399,MUNI_LIST!G:H,2,)</f>
        <v xml:space="preserve">TOWN   </v>
      </c>
      <c r="F399" s="13" t="str">
        <f>VLOOKUP(D399,MUNI_LIST!I:J,2,)</f>
        <v>STONE LAKE</v>
      </c>
      <c r="G399" s="5" t="s">
        <v>33</v>
      </c>
      <c r="H399" s="5" t="s">
        <v>403</v>
      </c>
      <c r="I399" s="5" t="s">
        <v>2</v>
      </c>
      <c r="J399" t="s">
        <v>3</v>
      </c>
    </row>
    <row r="400" spans="1:10" x14ac:dyDescent="0.25">
      <c r="A400" s="6" t="s">
        <v>1946</v>
      </c>
      <c r="B400" s="13" t="str">
        <f>VLOOKUP(A400,MUNI_LIST!B:C,2,)</f>
        <v xml:space="preserve">WOOD                          </v>
      </c>
      <c r="C400" s="6" t="s">
        <v>485</v>
      </c>
      <c r="D400" s="7" t="str">
        <f t="shared" si="6"/>
        <v>71040</v>
      </c>
      <c r="E400" s="13" t="str">
        <f>VLOOKUP(D400,MUNI_LIST!G:H,2,)</f>
        <v xml:space="preserve">TOWN   </v>
      </c>
      <c r="F400" s="13" t="str">
        <f>VLOOKUP(D400,MUNI_LIST!I:J,2,)</f>
        <v>SHERRY</v>
      </c>
      <c r="G400" s="5" t="s">
        <v>1</v>
      </c>
      <c r="H400" s="5" t="s">
        <v>2</v>
      </c>
      <c r="I400" s="5" t="s">
        <v>2</v>
      </c>
      <c r="J400" t="s">
        <v>3</v>
      </c>
    </row>
    <row r="401" spans="1:10" x14ac:dyDescent="0.25">
      <c r="A401" s="6" t="s">
        <v>463</v>
      </c>
      <c r="B401" s="13" t="str">
        <f>VLOOKUP(A401,MUNI_LIST!B:C,2,)</f>
        <v xml:space="preserve">CHIPPEWA                      </v>
      </c>
      <c r="C401" s="6" t="s">
        <v>486</v>
      </c>
      <c r="D401" s="7" t="str">
        <f t="shared" si="6"/>
        <v>09042</v>
      </c>
      <c r="E401" s="13" t="str">
        <f>VLOOKUP(D401,MUNI_LIST!G:H,2,)</f>
        <v xml:space="preserve">TOWN   </v>
      </c>
      <c r="F401" s="13" t="str">
        <f>VLOOKUP(D401,MUNI_LIST!I:J,2,)</f>
        <v>TILDEN</v>
      </c>
      <c r="G401" s="5" t="s">
        <v>26</v>
      </c>
      <c r="H401" s="5" t="s">
        <v>83</v>
      </c>
      <c r="I401" s="5" t="s">
        <v>84</v>
      </c>
      <c r="J401" t="s">
        <v>10</v>
      </c>
    </row>
    <row r="402" spans="1:10" x14ac:dyDescent="0.25">
      <c r="A402" s="6" t="s">
        <v>1912</v>
      </c>
      <c r="B402" s="13" t="str">
        <f>VLOOKUP(A402,MUNI_LIST!B:C,2,)</f>
        <v xml:space="preserve">DANE                          </v>
      </c>
      <c r="C402" s="6" t="s">
        <v>486</v>
      </c>
      <c r="D402" s="7" t="str">
        <f t="shared" si="6"/>
        <v>13042</v>
      </c>
      <c r="E402" s="13" t="str">
        <f>VLOOKUP(D402,MUNI_LIST!G:H,2,)</f>
        <v xml:space="preserve">TOWN   </v>
      </c>
      <c r="F402" s="13" t="str">
        <f>VLOOKUP(D402,MUNI_LIST!I:J,2,)</f>
        <v>OREGON</v>
      </c>
      <c r="G402" s="5" t="s">
        <v>107</v>
      </c>
      <c r="H402" s="5" t="s">
        <v>2</v>
      </c>
      <c r="I402" s="5" t="s">
        <v>2</v>
      </c>
      <c r="J402" t="s">
        <v>108</v>
      </c>
    </row>
    <row r="403" spans="1:10" x14ac:dyDescent="0.25">
      <c r="A403" s="6" t="s">
        <v>1956</v>
      </c>
      <c r="B403" s="13" t="str">
        <f>VLOOKUP(A403,MUNI_LIST!B:C,2,)</f>
        <v xml:space="preserve">FOND DU LAC                   </v>
      </c>
      <c r="C403" s="6" t="s">
        <v>486</v>
      </c>
      <c r="D403" s="7" t="str">
        <f t="shared" si="6"/>
        <v>20042</v>
      </c>
      <c r="E403" s="13" t="str">
        <f>VLOOKUP(D403,MUNI_LIST!G:H,2,)</f>
        <v xml:space="preserve">TOWN   </v>
      </c>
      <c r="F403" s="13" t="str">
        <f>VLOOKUP(D403,MUNI_LIST!I:J,2,)</f>
        <v>WAUPUN</v>
      </c>
      <c r="G403" s="5" t="s">
        <v>33</v>
      </c>
      <c r="H403" s="5" t="s">
        <v>172</v>
      </c>
      <c r="I403" s="5" t="s">
        <v>2</v>
      </c>
      <c r="J403" t="s">
        <v>3</v>
      </c>
    </row>
    <row r="404" spans="1:10" x14ac:dyDescent="0.25">
      <c r="A404" s="6" t="s">
        <v>1925</v>
      </c>
      <c r="B404" s="13" t="str">
        <f>VLOOKUP(A404,MUNI_LIST!B:C,2,)</f>
        <v xml:space="preserve">MONROE                        </v>
      </c>
      <c r="C404" s="6" t="s">
        <v>486</v>
      </c>
      <c r="D404" s="7" t="str">
        <f t="shared" si="6"/>
        <v>41042</v>
      </c>
      <c r="E404" s="13" t="str">
        <f>VLOOKUP(D404,MUNI_LIST!G:H,2,)</f>
        <v xml:space="preserve">TOWN   </v>
      </c>
      <c r="F404" s="13" t="str">
        <f>VLOOKUP(D404,MUNI_LIST!I:J,2,)</f>
        <v>TOMAH</v>
      </c>
      <c r="G404" s="5" t="s">
        <v>58</v>
      </c>
      <c r="H404" s="5" t="s">
        <v>2</v>
      </c>
      <c r="I404" s="5" t="s">
        <v>2</v>
      </c>
      <c r="J404" t="s">
        <v>3</v>
      </c>
    </row>
    <row r="405" spans="1:10" x14ac:dyDescent="0.25">
      <c r="A405" s="6" t="s">
        <v>1952</v>
      </c>
      <c r="B405" s="13" t="str">
        <f>VLOOKUP(A405,MUNI_LIST!B:C,2,)</f>
        <v xml:space="preserve">POLK                          </v>
      </c>
      <c r="C405" s="6" t="s">
        <v>486</v>
      </c>
      <c r="D405" s="7" t="str">
        <f t="shared" si="6"/>
        <v>48042</v>
      </c>
      <c r="E405" s="13" t="str">
        <f>VLOOKUP(D405,MUNI_LIST!G:H,2,)</f>
        <v xml:space="preserve">TOWN   </v>
      </c>
      <c r="F405" s="13" t="str">
        <f>VLOOKUP(D405,MUNI_LIST!I:J,2,)</f>
        <v>OSCEOLA</v>
      </c>
      <c r="G405" s="5" t="s">
        <v>26</v>
      </c>
      <c r="H405" s="5" t="s">
        <v>316</v>
      </c>
      <c r="I405" s="5" t="s">
        <v>317</v>
      </c>
      <c r="J405" t="s">
        <v>10</v>
      </c>
    </row>
    <row r="406" spans="1:10" x14ac:dyDescent="0.25">
      <c r="A406" s="6" t="s">
        <v>1952</v>
      </c>
      <c r="B406" s="13" t="str">
        <f>VLOOKUP(A406,MUNI_LIST!B:C,2,)</f>
        <v xml:space="preserve">POLK                          </v>
      </c>
      <c r="C406" s="6" t="s">
        <v>486</v>
      </c>
      <c r="D406" s="7" t="str">
        <f t="shared" si="6"/>
        <v>48042</v>
      </c>
      <c r="E406" s="13" t="str">
        <f>VLOOKUP(D406,MUNI_LIST!G:H,2,)</f>
        <v xml:space="preserve">TOWN   </v>
      </c>
      <c r="F406" s="13" t="str">
        <f>VLOOKUP(D406,MUNI_LIST!I:J,2,)</f>
        <v>OSCEOLA</v>
      </c>
      <c r="G406" s="5" t="s">
        <v>1</v>
      </c>
      <c r="H406" s="5" t="s">
        <v>2</v>
      </c>
      <c r="I406" s="5" t="s">
        <v>2</v>
      </c>
      <c r="J406" t="s">
        <v>3</v>
      </c>
    </row>
    <row r="407" spans="1:10" x14ac:dyDescent="0.25">
      <c r="A407" s="6" t="s">
        <v>1940</v>
      </c>
      <c r="B407" s="13" t="str">
        <f>VLOOKUP(A407,MUNI_LIST!B:C,2,)</f>
        <v xml:space="preserve">SHAWANO                       </v>
      </c>
      <c r="C407" s="6" t="s">
        <v>486</v>
      </c>
      <c r="D407" s="7" t="str">
        <f t="shared" si="6"/>
        <v>58042</v>
      </c>
      <c r="E407" s="13" t="str">
        <f>VLOOKUP(D407,MUNI_LIST!G:H,2,)</f>
        <v xml:space="preserve">TOWN   </v>
      </c>
      <c r="F407" s="13" t="str">
        <f>VLOOKUP(D407,MUNI_LIST!I:J,2,)</f>
        <v>SENECA</v>
      </c>
      <c r="G407" s="5" t="s">
        <v>26</v>
      </c>
      <c r="H407" s="5" t="s">
        <v>372</v>
      </c>
      <c r="I407" s="5" t="s">
        <v>373</v>
      </c>
      <c r="J407" t="s">
        <v>10</v>
      </c>
    </row>
    <row r="408" spans="1:10" x14ac:dyDescent="0.25">
      <c r="A408" s="6" t="s">
        <v>1931</v>
      </c>
      <c r="B408" s="13" t="str">
        <f>VLOOKUP(A408,MUNI_LIST!B:C,2,)</f>
        <v xml:space="preserve">WASHBURN                      </v>
      </c>
      <c r="C408" s="6" t="s">
        <v>486</v>
      </c>
      <c r="D408" s="7" t="str">
        <f t="shared" si="6"/>
        <v>65042</v>
      </c>
      <c r="E408" s="13" t="str">
        <f>VLOOKUP(D408,MUNI_LIST!G:H,2,)</f>
        <v xml:space="preserve">TOWN   </v>
      </c>
      <c r="F408" s="13" t="str">
        <f>VLOOKUP(D408,MUNI_LIST!I:J,2,)</f>
        <v>TREGO</v>
      </c>
      <c r="G408" s="5" t="s">
        <v>6</v>
      </c>
      <c r="H408" s="5" t="s">
        <v>2</v>
      </c>
      <c r="I408" s="5" t="s">
        <v>2</v>
      </c>
      <c r="J408" t="s">
        <v>3</v>
      </c>
    </row>
    <row r="409" spans="1:10" x14ac:dyDescent="0.25">
      <c r="A409" s="6" t="s">
        <v>1931</v>
      </c>
      <c r="B409" s="13" t="str">
        <f>VLOOKUP(A409,MUNI_LIST!B:C,2,)</f>
        <v xml:space="preserve">WASHBURN                      </v>
      </c>
      <c r="C409" s="6" t="s">
        <v>486</v>
      </c>
      <c r="D409" s="7" t="str">
        <f t="shared" si="6"/>
        <v>65042</v>
      </c>
      <c r="E409" s="13" t="str">
        <f>VLOOKUP(D409,MUNI_LIST!G:H,2,)</f>
        <v xml:space="preserve">TOWN   </v>
      </c>
      <c r="F409" s="13" t="str">
        <f>VLOOKUP(D409,MUNI_LIST!I:J,2,)</f>
        <v>TREGO</v>
      </c>
      <c r="G409" s="5" t="s">
        <v>22</v>
      </c>
      <c r="H409" s="5" t="s">
        <v>2</v>
      </c>
      <c r="I409" s="5" t="s">
        <v>2</v>
      </c>
      <c r="J409" t="s">
        <v>3</v>
      </c>
    </row>
    <row r="410" spans="1:10" x14ac:dyDescent="0.25">
      <c r="A410" s="6" t="s">
        <v>463</v>
      </c>
      <c r="B410" s="13" t="str">
        <f>VLOOKUP(A410,MUNI_LIST!B:C,2,)</f>
        <v xml:space="preserve">CHIPPEWA                      </v>
      </c>
      <c r="C410" s="6" t="s">
        <v>487</v>
      </c>
      <c r="D410" s="7" t="str">
        <f t="shared" si="6"/>
        <v>09044</v>
      </c>
      <c r="E410" s="13" t="str">
        <f>VLOOKUP(D410,MUNI_LIST!G:H,2,)</f>
        <v xml:space="preserve">TOWN   </v>
      </c>
      <c r="F410" s="13" t="str">
        <f>VLOOKUP(D410,MUNI_LIST!I:J,2,)</f>
        <v>WHEATON</v>
      </c>
      <c r="G410" s="5" t="s">
        <v>25</v>
      </c>
      <c r="H410" s="5" t="s">
        <v>2</v>
      </c>
      <c r="I410" s="5" t="s">
        <v>2</v>
      </c>
      <c r="J410" t="s">
        <v>10</v>
      </c>
    </row>
    <row r="411" spans="1:10" x14ac:dyDescent="0.25">
      <c r="A411" s="6" t="s">
        <v>1912</v>
      </c>
      <c r="B411" s="13" t="str">
        <f>VLOOKUP(A411,MUNI_LIST!B:C,2,)</f>
        <v xml:space="preserve">DANE                          </v>
      </c>
      <c r="C411" s="6" t="s">
        <v>487</v>
      </c>
      <c r="D411" s="7" t="str">
        <f t="shared" si="6"/>
        <v>13044</v>
      </c>
      <c r="E411" s="13" t="str">
        <f>VLOOKUP(D411,MUNI_LIST!G:H,2,)</f>
        <v xml:space="preserve">TOWN   </v>
      </c>
      <c r="F411" s="13" t="str">
        <f>VLOOKUP(D411,MUNI_LIST!I:J,2,)</f>
        <v>PERRY</v>
      </c>
      <c r="G411" s="5" t="s">
        <v>1</v>
      </c>
      <c r="H411" s="5" t="s">
        <v>2</v>
      </c>
      <c r="I411" s="5" t="s">
        <v>2</v>
      </c>
      <c r="J411" t="s">
        <v>3</v>
      </c>
    </row>
    <row r="412" spans="1:10" x14ac:dyDescent="0.25">
      <c r="A412" s="6" t="s">
        <v>1955</v>
      </c>
      <c r="B412" s="13" t="str">
        <f>VLOOKUP(A412,MUNI_LIST!B:C,2,)</f>
        <v xml:space="preserve">DODGE                         </v>
      </c>
      <c r="C412" s="6" t="s">
        <v>487</v>
      </c>
      <c r="D412" s="7" t="str">
        <f t="shared" si="6"/>
        <v>14044</v>
      </c>
      <c r="E412" s="13" t="str">
        <f>VLOOKUP(D412,MUNI_LIST!G:H,2,)</f>
        <v xml:space="preserve">TOWN   </v>
      </c>
      <c r="F412" s="13" t="str">
        <f>VLOOKUP(D412,MUNI_LIST!I:J,2,)</f>
        <v>TRENTON</v>
      </c>
      <c r="G412" s="5" t="s">
        <v>26</v>
      </c>
      <c r="H412" s="5" t="s">
        <v>125</v>
      </c>
      <c r="I412" s="5" t="s">
        <v>119</v>
      </c>
      <c r="J412" t="s">
        <v>10</v>
      </c>
    </row>
    <row r="413" spans="1:10" x14ac:dyDescent="0.25">
      <c r="A413" s="6" t="s">
        <v>1955</v>
      </c>
      <c r="B413" s="13" t="str">
        <f>VLOOKUP(A413,MUNI_LIST!B:C,2,)</f>
        <v xml:space="preserve">DODGE                         </v>
      </c>
      <c r="C413" s="6" t="s">
        <v>487</v>
      </c>
      <c r="D413" s="7" t="str">
        <f t="shared" si="6"/>
        <v>14044</v>
      </c>
      <c r="E413" s="13" t="str">
        <f>VLOOKUP(D413,MUNI_LIST!G:H,2,)</f>
        <v xml:space="preserve">TOWN   </v>
      </c>
      <c r="F413" s="13" t="str">
        <f>VLOOKUP(D413,MUNI_LIST!I:J,2,)</f>
        <v>TRENTON</v>
      </c>
      <c r="G413" s="5" t="s">
        <v>33</v>
      </c>
      <c r="H413" s="5" t="s">
        <v>126</v>
      </c>
      <c r="I413" s="5" t="s">
        <v>2</v>
      </c>
      <c r="J413" t="s">
        <v>3</v>
      </c>
    </row>
    <row r="414" spans="1:10" x14ac:dyDescent="0.25">
      <c r="A414" s="6" t="s">
        <v>1925</v>
      </c>
      <c r="B414" s="13" t="str">
        <f>VLOOKUP(A414,MUNI_LIST!B:C,2,)</f>
        <v xml:space="preserve">MONROE                        </v>
      </c>
      <c r="C414" s="6" t="s">
        <v>487</v>
      </c>
      <c r="D414" s="7" t="str">
        <f t="shared" si="6"/>
        <v>41044</v>
      </c>
      <c r="E414" s="13" t="str">
        <f>VLOOKUP(D414,MUNI_LIST!G:H,2,)</f>
        <v xml:space="preserve">TOWN   </v>
      </c>
      <c r="F414" s="13" t="str">
        <f>VLOOKUP(D414,MUNI_LIST!I:J,2,)</f>
        <v>WELLINGTON</v>
      </c>
      <c r="G414" s="5" t="s">
        <v>4</v>
      </c>
      <c r="H414" s="5" t="s">
        <v>2</v>
      </c>
      <c r="I414" s="5" t="s">
        <v>2</v>
      </c>
      <c r="J414" t="s">
        <v>3</v>
      </c>
    </row>
    <row r="415" spans="1:10" x14ac:dyDescent="0.25">
      <c r="A415" s="6" t="s">
        <v>463</v>
      </c>
      <c r="B415" s="13" t="str">
        <f>VLOOKUP(A415,MUNI_LIST!B:C,2,)</f>
        <v xml:space="preserve">CHIPPEWA                      </v>
      </c>
      <c r="C415" s="6" t="s">
        <v>488</v>
      </c>
      <c r="D415" s="7" t="str">
        <f t="shared" si="6"/>
        <v>09046</v>
      </c>
      <c r="E415" s="13" t="str">
        <f>VLOOKUP(D415,MUNI_LIST!G:H,2,)</f>
        <v xml:space="preserve">TOWN   </v>
      </c>
      <c r="F415" s="13" t="str">
        <f>VLOOKUP(D415,MUNI_LIST!I:J,2,)</f>
        <v>WOODMOHR</v>
      </c>
      <c r="G415" s="5" t="s">
        <v>13</v>
      </c>
      <c r="H415" s="5" t="s">
        <v>2</v>
      </c>
      <c r="I415" s="5" t="s">
        <v>2</v>
      </c>
      <c r="J415" t="s">
        <v>14</v>
      </c>
    </row>
    <row r="416" spans="1:10" x14ac:dyDescent="0.25">
      <c r="A416" s="6" t="s">
        <v>463</v>
      </c>
      <c r="B416" s="13" t="str">
        <f>VLOOKUP(A416,MUNI_LIST!B:C,2,)</f>
        <v xml:space="preserve">CHIPPEWA                      </v>
      </c>
      <c r="C416" s="6" t="s">
        <v>488</v>
      </c>
      <c r="D416" s="7" t="str">
        <f t="shared" si="6"/>
        <v>09046</v>
      </c>
      <c r="E416" s="13" t="str">
        <f>VLOOKUP(D416,MUNI_LIST!G:H,2,)</f>
        <v xml:space="preserve">TOWN   </v>
      </c>
      <c r="F416" s="13" t="str">
        <f>VLOOKUP(D416,MUNI_LIST!I:J,2,)</f>
        <v>WOODMOHR</v>
      </c>
      <c r="G416" s="5" t="s">
        <v>85</v>
      </c>
      <c r="H416" s="5" t="s">
        <v>2</v>
      </c>
      <c r="I416" s="5" t="s">
        <v>2</v>
      </c>
      <c r="J416" t="s">
        <v>14</v>
      </c>
    </row>
    <row r="417" spans="1:10" x14ac:dyDescent="0.25">
      <c r="A417" s="6" t="s">
        <v>1912</v>
      </c>
      <c r="B417" s="13" t="str">
        <f>VLOOKUP(A417,MUNI_LIST!B:C,2,)</f>
        <v xml:space="preserve">DANE                          </v>
      </c>
      <c r="C417" s="6" t="s">
        <v>488</v>
      </c>
      <c r="D417" s="7" t="str">
        <f t="shared" si="6"/>
        <v>13046</v>
      </c>
      <c r="E417" s="13" t="str">
        <f>VLOOKUP(D417,MUNI_LIST!G:H,2,)</f>
        <v xml:space="preserve">TOWN   </v>
      </c>
      <c r="F417" s="13" t="str">
        <f>VLOOKUP(D417,MUNI_LIST!I:J,2,)</f>
        <v>PLEASANT SPRINGS</v>
      </c>
      <c r="G417" s="5" t="s">
        <v>26</v>
      </c>
      <c r="H417" s="5" t="s">
        <v>110</v>
      </c>
      <c r="I417" s="5" t="s">
        <v>2</v>
      </c>
      <c r="J417" t="s">
        <v>10</v>
      </c>
    </row>
    <row r="418" spans="1:10" x14ac:dyDescent="0.25">
      <c r="A418" s="6" t="s">
        <v>1916</v>
      </c>
      <c r="B418" s="13" t="str">
        <f>VLOOKUP(A418,MUNI_LIST!B:C,2,)</f>
        <v xml:space="preserve">GRANT                         </v>
      </c>
      <c r="C418" s="6" t="s">
        <v>488</v>
      </c>
      <c r="D418" s="7" t="str">
        <f t="shared" si="6"/>
        <v>22046</v>
      </c>
      <c r="E418" s="13" t="str">
        <f>VLOOKUP(D418,MUNI_LIST!G:H,2,)</f>
        <v xml:space="preserve">TOWN   </v>
      </c>
      <c r="F418" s="13" t="str">
        <f>VLOOKUP(D418,MUNI_LIST!I:J,2,)</f>
        <v>PARIS</v>
      </c>
      <c r="G418" s="5" t="s">
        <v>90</v>
      </c>
      <c r="H418" s="5" t="s">
        <v>184</v>
      </c>
      <c r="I418" s="5" t="s">
        <v>2</v>
      </c>
      <c r="J418" t="s">
        <v>93</v>
      </c>
    </row>
    <row r="419" spans="1:10" x14ac:dyDescent="0.25">
      <c r="A419" s="6" t="s">
        <v>1967</v>
      </c>
      <c r="B419" s="13" t="str">
        <f>VLOOKUP(A419,MUNI_LIST!B:C,2,)</f>
        <v xml:space="preserve">MARATHON                      </v>
      </c>
      <c r="C419" s="6" t="s">
        <v>488</v>
      </c>
      <c r="D419" s="7" t="str">
        <f t="shared" si="6"/>
        <v>37046</v>
      </c>
      <c r="E419" s="13" t="str">
        <f>VLOOKUP(D419,MUNI_LIST!G:H,2,)</f>
        <v xml:space="preserve">TOWN   </v>
      </c>
      <c r="F419" s="13" t="str">
        <f>VLOOKUP(D419,MUNI_LIST!I:J,2,)</f>
        <v>JOHNSON</v>
      </c>
      <c r="G419" s="5" t="s">
        <v>26</v>
      </c>
      <c r="H419" s="5" t="s">
        <v>241</v>
      </c>
      <c r="I419" s="5" t="s">
        <v>242</v>
      </c>
      <c r="J419" t="s">
        <v>10</v>
      </c>
    </row>
    <row r="420" spans="1:10" x14ac:dyDescent="0.25">
      <c r="A420" s="6" t="s">
        <v>457</v>
      </c>
      <c r="B420" s="13" t="str">
        <f>VLOOKUP(A420,MUNI_LIST!B:C,2,)</f>
        <v xml:space="preserve">BARRON                        </v>
      </c>
      <c r="C420" s="6" t="s">
        <v>489</v>
      </c>
      <c r="D420" s="7" t="str">
        <f t="shared" si="6"/>
        <v>03048</v>
      </c>
      <c r="E420" s="13" t="str">
        <f>VLOOKUP(D420,MUNI_LIST!G:H,2,)</f>
        <v xml:space="preserve">TOWN   </v>
      </c>
      <c r="F420" s="13" t="str">
        <f>VLOOKUP(D420,MUNI_LIST!I:J,2,)</f>
        <v>TURTLE LAKE</v>
      </c>
      <c r="G420" s="5" t="s">
        <v>20</v>
      </c>
      <c r="H420" s="5" t="s">
        <v>2</v>
      </c>
      <c r="I420" s="5" t="s">
        <v>2</v>
      </c>
      <c r="J420" t="s">
        <v>10</v>
      </c>
    </row>
    <row r="421" spans="1:10" x14ac:dyDescent="0.25">
      <c r="A421" s="6" t="s">
        <v>1912</v>
      </c>
      <c r="B421" s="13" t="str">
        <f>VLOOKUP(A421,MUNI_LIST!B:C,2,)</f>
        <v xml:space="preserve">DANE                          </v>
      </c>
      <c r="C421" s="6" t="s">
        <v>489</v>
      </c>
      <c r="D421" s="7" t="str">
        <f t="shared" si="6"/>
        <v>13048</v>
      </c>
      <c r="E421" s="13" t="str">
        <f>VLOOKUP(D421,MUNI_LIST!G:H,2,)</f>
        <v xml:space="preserve">TOWN   </v>
      </c>
      <c r="F421" s="13" t="str">
        <f>VLOOKUP(D421,MUNI_LIST!I:J,2,)</f>
        <v>PRIMROSE</v>
      </c>
      <c r="G421" s="5" t="s">
        <v>13</v>
      </c>
      <c r="H421" s="5" t="s">
        <v>2</v>
      </c>
      <c r="I421" s="5" t="s">
        <v>2</v>
      </c>
      <c r="J421" t="s">
        <v>14</v>
      </c>
    </row>
    <row r="422" spans="1:10" x14ac:dyDescent="0.25">
      <c r="A422" s="6" t="s">
        <v>1955</v>
      </c>
      <c r="B422" s="13" t="str">
        <f>VLOOKUP(A422,MUNI_LIST!B:C,2,)</f>
        <v xml:space="preserve">DODGE                         </v>
      </c>
      <c r="C422" s="6" t="s">
        <v>489</v>
      </c>
      <c r="D422" s="7" t="str">
        <f t="shared" si="6"/>
        <v>14048</v>
      </c>
      <c r="E422" s="13" t="str">
        <f>VLOOKUP(D422,MUNI_LIST!G:H,2,)</f>
        <v xml:space="preserve">TOWN   </v>
      </c>
      <c r="F422" s="13" t="str">
        <f>VLOOKUP(D422,MUNI_LIST!I:J,2,)</f>
        <v>WILLIAMSTOWN</v>
      </c>
      <c r="G422" s="5" t="s">
        <v>1</v>
      </c>
      <c r="H422" s="5" t="s">
        <v>2</v>
      </c>
      <c r="I422" s="5" t="s">
        <v>2</v>
      </c>
      <c r="J422" t="s">
        <v>3</v>
      </c>
    </row>
    <row r="423" spans="1:10" x14ac:dyDescent="0.25">
      <c r="A423" s="6" t="s">
        <v>1967</v>
      </c>
      <c r="B423" s="13" t="str">
        <f>VLOOKUP(A423,MUNI_LIST!B:C,2,)</f>
        <v xml:space="preserve">MARATHON                      </v>
      </c>
      <c r="C423" s="6" t="s">
        <v>489</v>
      </c>
      <c r="D423" s="7" t="str">
        <f t="shared" si="6"/>
        <v>37048</v>
      </c>
      <c r="E423" s="13" t="str">
        <f>VLOOKUP(D423,MUNI_LIST!G:H,2,)</f>
        <v xml:space="preserve">TOWN   </v>
      </c>
      <c r="F423" s="13" t="str">
        <f>VLOOKUP(D423,MUNI_LIST!I:J,2,)</f>
        <v>KNOWLTON</v>
      </c>
      <c r="G423" s="5" t="s">
        <v>26</v>
      </c>
      <c r="H423" s="5" t="s">
        <v>243</v>
      </c>
      <c r="I423" s="5" t="s">
        <v>244</v>
      </c>
      <c r="J423" t="s">
        <v>10</v>
      </c>
    </row>
    <row r="424" spans="1:10" x14ac:dyDescent="0.25">
      <c r="A424" s="6" t="s">
        <v>1967</v>
      </c>
      <c r="B424" s="13" t="str">
        <f>VLOOKUP(A424,MUNI_LIST!B:C,2,)</f>
        <v xml:space="preserve">MARATHON                      </v>
      </c>
      <c r="C424" s="6" t="s">
        <v>489</v>
      </c>
      <c r="D424" s="7" t="str">
        <f t="shared" si="6"/>
        <v>37048</v>
      </c>
      <c r="E424" s="13" t="str">
        <f>VLOOKUP(D424,MUNI_LIST!G:H,2,)</f>
        <v xml:space="preserve">TOWN   </v>
      </c>
      <c r="F424" s="13" t="str">
        <f>VLOOKUP(D424,MUNI_LIST!I:J,2,)</f>
        <v>KNOWLTON</v>
      </c>
      <c r="G424" s="5" t="s">
        <v>13</v>
      </c>
      <c r="H424" s="5" t="s">
        <v>2</v>
      </c>
      <c r="I424" s="5" t="s">
        <v>2</v>
      </c>
      <c r="J424" t="s">
        <v>14</v>
      </c>
    </row>
    <row r="425" spans="1:10" x14ac:dyDescent="0.25">
      <c r="A425" s="6" t="s">
        <v>1916</v>
      </c>
      <c r="B425" s="13" t="str">
        <f>VLOOKUP(A425,MUNI_LIST!B:C,2,)</f>
        <v xml:space="preserve">GRANT                         </v>
      </c>
      <c r="C425" s="6" t="s">
        <v>490</v>
      </c>
      <c r="D425" s="7" t="str">
        <f t="shared" si="6"/>
        <v>22050</v>
      </c>
      <c r="E425" s="13" t="str">
        <f>VLOOKUP(D425,MUNI_LIST!G:H,2,)</f>
        <v xml:space="preserve">TOWN   </v>
      </c>
      <c r="F425" s="13" t="str">
        <f>VLOOKUP(D425,MUNI_LIST!I:J,2,)</f>
        <v>PLATTEVILLE</v>
      </c>
      <c r="G425" s="5" t="s">
        <v>90</v>
      </c>
      <c r="H425" s="5" t="s">
        <v>185</v>
      </c>
      <c r="I425" s="5" t="s">
        <v>2</v>
      </c>
      <c r="J425" t="s">
        <v>93</v>
      </c>
    </row>
    <row r="426" spans="1:10" x14ac:dyDescent="0.25">
      <c r="A426" s="6" t="s">
        <v>1962</v>
      </c>
      <c r="B426" s="13" t="str">
        <f>VLOOKUP(A426,MUNI_LIST!B:C,2,)</f>
        <v xml:space="preserve">CLARK                         </v>
      </c>
      <c r="C426" s="6" t="s">
        <v>491</v>
      </c>
      <c r="D426" s="7" t="str">
        <f t="shared" si="6"/>
        <v>10052</v>
      </c>
      <c r="E426" s="13" t="str">
        <f>VLOOKUP(D426,MUNI_LIST!G:H,2,)</f>
        <v xml:space="preserve">TOWN   </v>
      </c>
      <c r="F426" s="13" t="str">
        <f>VLOOKUP(D426,MUNI_LIST!I:J,2,)</f>
        <v>THORP</v>
      </c>
      <c r="G426" s="5" t="s">
        <v>33</v>
      </c>
      <c r="H426" s="5" t="s">
        <v>2</v>
      </c>
      <c r="I426" s="5" t="s">
        <v>2</v>
      </c>
      <c r="J426" t="s">
        <v>3</v>
      </c>
    </row>
    <row r="427" spans="1:10" x14ac:dyDescent="0.25">
      <c r="A427" s="6" t="s">
        <v>1912</v>
      </c>
      <c r="B427" s="13" t="str">
        <f>VLOOKUP(A427,MUNI_LIST!B:C,2,)</f>
        <v xml:space="preserve">DANE                          </v>
      </c>
      <c r="C427" s="6" t="s">
        <v>491</v>
      </c>
      <c r="D427" s="7" t="str">
        <f t="shared" si="6"/>
        <v>13052</v>
      </c>
      <c r="E427" s="13" t="str">
        <f>VLOOKUP(D427,MUNI_LIST!G:H,2,)</f>
        <v xml:space="preserve">TOWN   </v>
      </c>
      <c r="F427" s="13" t="str">
        <f>VLOOKUP(D427,MUNI_LIST!I:J,2,)</f>
        <v>RUTLAND</v>
      </c>
      <c r="G427" s="5" t="s">
        <v>6</v>
      </c>
      <c r="H427" s="5" t="s">
        <v>2</v>
      </c>
      <c r="I427" s="5" t="s">
        <v>2</v>
      </c>
      <c r="J427" t="s">
        <v>3</v>
      </c>
    </row>
    <row r="428" spans="1:10" x14ac:dyDescent="0.25">
      <c r="A428" s="6" t="s">
        <v>1912</v>
      </c>
      <c r="B428" s="13" t="str">
        <f>VLOOKUP(A428,MUNI_LIST!B:C,2,)</f>
        <v xml:space="preserve">DANE                          </v>
      </c>
      <c r="C428" s="6" t="s">
        <v>491</v>
      </c>
      <c r="D428" s="7" t="str">
        <f t="shared" si="6"/>
        <v>13052</v>
      </c>
      <c r="E428" s="13" t="str">
        <f>VLOOKUP(D428,MUNI_LIST!G:H,2,)</f>
        <v xml:space="preserve">TOWN   </v>
      </c>
      <c r="F428" s="13" t="str">
        <f>VLOOKUP(D428,MUNI_LIST!I:J,2,)</f>
        <v>RUTLAND</v>
      </c>
      <c r="G428" s="5" t="s">
        <v>5</v>
      </c>
      <c r="H428" s="5" t="s">
        <v>2</v>
      </c>
      <c r="I428" s="5" t="s">
        <v>2</v>
      </c>
      <c r="J428" t="s">
        <v>3</v>
      </c>
    </row>
    <row r="429" spans="1:10" x14ac:dyDescent="0.25">
      <c r="A429" s="6" t="s">
        <v>1916</v>
      </c>
      <c r="B429" s="13" t="str">
        <f>VLOOKUP(A429,MUNI_LIST!B:C,2,)</f>
        <v xml:space="preserve">GRANT                         </v>
      </c>
      <c r="C429" s="6" t="s">
        <v>491</v>
      </c>
      <c r="D429" s="7" t="str">
        <f t="shared" si="6"/>
        <v>22052</v>
      </c>
      <c r="E429" s="13" t="str">
        <f>VLOOKUP(D429,MUNI_LIST!G:H,2,)</f>
        <v xml:space="preserve">TOWN   </v>
      </c>
      <c r="F429" s="13" t="str">
        <f>VLOOKUP(D429,MUNI_LIST!I:J,2,)</f>
        <v>POTOSI</v>
      </c>
      <c r="G429" s="5" t="s">
        <v>1</v>
      </c>
      <c r="H429" s="5" t="s">
        <v>2</v>
      </c>
      <c r="I429" s="5" t="s">
        <v>2</v>
      </c>
      <c r="J429" t="s">
        <v>3</v>
      </c>
    </row>
    <row r="430" spans="1:10" x14ac:dyDescent="0.25">
      <c r="A430" s="6" t="s">
        <v>1962</v>
      </c>
      <c r="B430" s="13" t="str">
        <f>VLOOKUP(A430,MUNI_LIST!B:C,2,)</f>
        <v xml:space="preserve">CLARK                         </v>
      </c>
      <c r="C430" s="6" t="s">
        <v>492</v>
      </c>
      <c r="D430" s="7" t="str">
        <f t="shared" si="6"/>
        <v>10056</v>
      </c>
      <c r="E430" s="13" t="str">
        <f>VLOOKUP(D430,MUNI_LIST!G:H,2,)</f>
        <v xml:space="preserve">TOWN   </v>
      </c>
      <c r="F430" s="13" t="str">
        <f>VLOOKUP(D430,MUNI_LIST!I:J,2,)</f>
        <v>WARNER</v>
      </c>
      <c r="G430" s="5" t="s">
        <v>7</v>
      </c>
      <c r="H430" s="5" t="s">
        <v>97</v>
      </c>
      <c r="I430" s="5" t="s">
        <v>2</v>
      </c>
      <c r="J430" t="s">
        <v>10</v>
      </c>
    </row>
    <row r="431" spans="1:10" x14ac:dyDescent="0.25">
      <c r="A431" s="6" t="s">
        <v>1967</v>
      </c>
      <c r="B431" s="13" t="str">
        <f>VLOOKUP(A431,MUNI_LIST!B:C,2,)</f>
        <v xml:space="preserve">MARATHON                      </v>
      </c>
      <c r="C431" s="6" t="s">
        <v>492</v>
      </c>
      <c r="D431" s="7" t="str">
        <f t="shared" si="6"/>
        <v>37056</v>
      </c>
      <c r="E431" s="13" t="str">
        <f>VLOOKUP(D431,MUNI_LIST!G:H,2,)</f>
        <v xml:space="preserve">TOWN   </v>
      </c>
      <c r="F431" s="13" t="str">
        <f>VLOOKUP(D431,MUNI_LIST!I:J,2,)</f>
        <v>MCMILLAN</v>
      </c>
      <c r="G431" s="5" t="s">
        <v>7</v>
      </c>
      <c r="H431" s="5" t="s">
        <v>245</v>
      </c>
      <c r="I431" s="5" t="s">
        <v>246</v>
      </c>
      <c r="J431" t="s">
        <v>10</v>
      </c>
    </row>
    <row r="432" spans="1:10" x14ac:dyDescent="0.25">
      <c r="A432" s="6" t="s">
        <v>1967</v>
      </c>
      <c r="B432" s="13" t="str">
        <f>VLOOKUP(A432,MUNI_LIST!B:C,2,)</f>
        <v xml:space="preserve">MARATHON                      </v>
      </c>
      <c r="C432" s="6" t="s">
        <v>492</v>
      </c>
      <c r="D432" s="7" t="str">
        <f t="shared" si="6"/>
        <v>37056</v>
      </c>
      <c r="E432" s="13" t="str">
        <f>VLOOKUP(D432,MUNI_LIST!G:H,2,)</f>
        <v xml:space="preserve">TOWN   </v>
      </c>
      <c r="F432" s="13" t="str">
        <f>VLOOKUP(D432,MUNI_LIST!I:J,2,)</f>
        <v>MCMILLAN</v>
      </c>
      <c r="G432" s="5" t="s">
        <v>4</v>
      </c>
      <c r="H432" s="5" t="s">
        <v>2</v>
      </c>
      <c r="I432" s="5" t="s">
        <v>2</v>
      </c>
      <c r="J432" t="s">
        <v>3</v>
      </c>
    </row>
    <row r="433" spans="1:10" x14ac:dyDescent="0.25">
      <c r="A433" s="6" t="s">
        <v>1912</v>
      </c>
      <c r="B433" s="13" t="str">
        <f>VLOOKUP(A433,MUNI_LIST!B:C,2,)</f>
        <v xml:space="preserve">DANE                          </v>
      </c>
      <c r="C433" s="6" t="s">
        <v>493</v>
      </c>
      <c r="D433" s="7" t="str">
        <f t="shared" si="6"/>
        <v>13058</v>
      </c>
      <c r="E433" s="13" t="str">
        <f>VLOOKUP(D433,MUNI_LIST!G:H,2,)</f>
        <v xml:space="preserve">TOWN   </v>
      </c>
      <c r="F433" s="13" t="str">
        <f>VLOOKUP(D433,MUNI_LIST!I:J,2,)</f>
        <v>SUN PRAIRIE</v>
      </c>
      <c r="G433" s="5" t="s">
        <v>4</v>
      </c>
      <c r="H433" s="5" t="s">
        <v>2</v>
      </c>
      <c r="I433" s="5" t="s">
        <v>2</v>
      </c>
      <c r="J433" t="s">
        <v>3</v>
      </c>
    </row>
    <row r="434" spans="1:10" x14ac:dyDescent="0.25">
      <c r="A434" s="6" t="s">
        <v>1967</v>
      </c>
      <c r="B434" s="13" t="str">
        <f>VLOOKUP(A434,MUNI_LIST!B:C,2,)</f>
        <v xml:space="preserve">MARATHON                      </v>
      </c>
      <c r="C434" s="6" t="s">
        <v>494</v>
      </c>
      <c r="D434" s="7" t="str">
        <f t="shared" si="6"/>
        <v>37060</v>
      </c>
      <c r="E434" s="13" t="str">
        <f>VLOOKUP(D434,MUNI_LIST!G:H,2,)</f>
        <v xml:space="preserve">TOWN   </v>
      </c>
      <c r="F434" s="13" t="str">
        <f>VLOOKUP(D434,MUNI_LIST!I:J,2,)</f>
        <v>NORRIE</v>
      </c>
      <c r="G434" s="5" t="s">
        <v>26</v>
      </c>
      <c r="H434" s="5" t="s">
        <v>247</v>
      </c>
      <c r="I434" s="5" t="s">
        <v>248</v>
      </c>
      <c r="J434" t="s">
        <v>10</v>
      </c>
    </row>
    <row r="435" spans="1:10" x14ac:dyDescent="0.25">
      <c r="A435" s="6" t="s">
        <v>1962</v>
      </c>
      <c r="B435" s="13" t="str">
        <f>VLOOKUP(A435,MUNI_LIST!B:C,2,)</f>
        <v xml:space="preserve">CLARK                         </v>
      </c>
      <c r="C435" s="6" t="s">
        <v>495</v>
      </c>
      <c r="D435" s="7" t="str">
        <f t="shared" si="6"/>
        <v>10062</v>
      </c>
      <c r="E435" s="13" t="str">
        <f>VLOOKUP(D435,MUNI_LIST!G:H,2,)</f>
        <v xml:space="preserve">TOWN   </v>
      </c>
      <c r="F435" s="13" t="str">
        <f>VLOOKUP(D435,MUNI_LIST!I:J,2,)</f>
        <v>WITHEE</v>
      </c>
      <c r="G435" s="5" t="s">
        <v>7</v>
      </c>
      <c r="H435" s="5" t="s">
        <v>98</v>
      </c>
      <c r="I435" s="5" t="s">
        <v>2</v>
      </c>
      <c r="J435" t="s">
        <v>10</v>
      </c>
    </row>
    <row r="436" spans="1:10" x14ac:dyDescent="0.25">
      <c r="A436" s="6" t="s">
        <v>1912</v>
      </c>
      <c r="B436" s="13" t="str">
        <f>VLOOKUP(A436,MUNI_LIST!B:C,2,)</f>
        <v xml:space="preserve">DANE                          </v>
      </c>
      <c r="C436" s="6" t="s">
        <v>495</v>
      </c>
      <c r="D436" s="7" t="str">
        <f t="shared" si="6"/>
        <v>13062</v>
      </c>
      <c r="E436" s="13" t="str">
        <f>VLOOKUP(D436,MUNI_LIST!G:H,2,)</f>
        <v xml:space="preserve">TOWN   </v>
      </c>
      <c r="F436" s="13" t="str">
        <f>VLOOKUP(D436,MUNI_LIST!I:J,2,)</f>
        <v>VERONA</v>
      </c>
      <c r="G436" s="5" t="s">
        <v>62</v>
      </c>
      <c r="H436" s="5" t="s">
        <v>2</v>
      </c>
      <c r="I436" s="5" t="s">
        <v>2</v>
      </c>
      <c r="J436" t="s">
        <v>10</v>
      </c>
    </row>
    <row r="437" spans="1:10" x14ac:dyDescent="0.25">
      <c r="A437" s="6" t="s">
        <v>1912</v>
      </c>
      <c r="B437" s="13" t="str">
        <f>VLOOKUP(A437,MUNI_LIST!B:C,2,)</f>
        <v xml:space="preserve">DANE                          </v>
      </c>
      <c r="C437" s="6" t="s">
        <v>496</v>
      </c>
      <c r="D437" s="7" t="str">
        <f t="shared" si="6"/>
        <v>13064</v>
      </c>
      <c r="E437" s="13" t="str">
        <f>VLOOKUP(D437,MUNI_LIST!G:H,2,)</f>
        <v xml:space="preserve">TOWN   </v>
      </c>
      <c r="F437" s="13" t="str">
        <f>VLOOKUP(D437,MUNI_LIST!I:J,2,)</f>
        <v>VIENNA</v>
      </c>
      <c r="G437" s="5" t="s">
        <v>49</v>
      </c>
      <c r="H437" s="5" t="s">
        <v>2</v>
      </c>
      <c r="I437" s="5" t="s">
        <v>2</v>
      </c>
      <c r="J437" t="s">
        <v>50</v>
      </c>
    </row>
    <row r="438" spans="1:10" x14ac:dyDescent="0.25">
      <c r="A438" s="6" t="s">
        <v>1916</v>
      </c>
      <c r="B438" s="13" t="str">
        <f>VLOOKUP(A438,MUNI_LIST!B:C,2,)</f>
        <v xml:space="preserve">GRANT                         </v>
      </c>
      <c r="C438" s="6" t="s">
        <v>497</v>
      </c>
      <c r="D438" s="7" t="str">
        <f t="shared" si="6"/>
        <v>22066</v>
      </c>
      <c r="E438" s="13" t="str">
        <f>VLOOKUP(D438,MUNI_LIST!G:H,2,)</f>
        <v xml:space="preserve">TOWN   </v>
      </c>
      <c r="F438" s="13" t="str">
        <f>VLOOKUP(D438,MUNI_LIST!I:J,2,)</f>
        <v>WYALUSING</v>
      </c>
      <c r="G438" s="5" t="s">
        <v>107</v>
      </c>
      <c r="H438" s="5" t="s">
        <v>2</v>
      </c>
      <c r="I438" s="5" t="s">
        <v>2</v>
      </c>
      <c r="J438" t="s">
        <v>108</v>
      </c>
    </row>
    <row r="439" spans="1:10" x14ac:dyDescent="0.25">
      <c r="A439" s="6" t="s">
        <v>1967</v>
      </c>
      <c r="B439" s="13" t="str">
        <f>VLOOKUP(A439,MUNI_LIST!B:C,2,)</f>
        <v xml:space="preserve">MARATHON                      </v>
      </c>
      <c r="C439" s="6" t="s">
        <v>497</v>
      </c>
      <c r="D439" s="7" t="str">
        <f t="shared" si="6"/>
        <v>37066</v>
      </c>
      <c r="E439" s="13" t="str">
        <f>VLOOKUP(D439,MUNI_LIST!G:H,2,)</f>
        <v xml:space="preserve">TOWN   </v>
      </c>
      <c r="F439" s="13" t="str">
        <f>VLOOKUP(D439,MUNI_LIST!I:J,2,)</f>
        <v>RIB FALLS</v>
      </c>
      <c r="G439" s="5" t="s">
        <v>26</v>
      </c>
      <c r="H439" s="5" t="s">
        <v>249</v>
      </c>
      <c r="I439" s="5" t="s">
        <v>250</v>
      </c>
      <c r="J439" t="s">
        <v>10</v>
      </c>
    </row>
    <row r="440" spans="1:10" x14ac:dyDescent="0.25">
      <c r="A440" s="6" t="s">
        <v>1912</v>
      </c>
      <c r="B440" s="13" t="str">
        <f>VLOOKUP(A440,MUNI_LIST!B:C,2,)</f>
        <v xml:space="preserve">DANE                          </v>
      </c>
      <c r="C440" s="6" t="s">
        <v>498</v>
      </c>
      <c r="D440" s="7" t="str">
        <f t="shared" si="6"/>
        <v>13070</v>
      </c>
      <c r="E440" s="13" t="str">
        <f>VLOOKUP(D440,MUNI_LIST!G:H,2,)</f>
        <v xml:space="preserve">TOWN   </v>
      </c>
      <c r="F440" s="13" t="str">
        <f>VLOOKUP(D440,MUNI_LIST!I:J,2,)</f>
        <v>YORK</v>
      </c>
      <c r="G440" s="5" t="s">
        <v>33</v>
      </c>
      <c r="H440" s="5" t="s">
        <v>111</v>
      </c>
      <c r="I440" s="5" t="s">
        <v>2</v>
      </c>
      <c r="J440" t="s">
        <v>3</v>
      </c>
    </row>
    <row r="441" spans="1:10" x14ac:dyDescent="0.25">
      <c r="A441" s="6" t="s">
        <v>1967</v>
      </c>
      <c r="B441" s="13" t="str">
        <f>VLOOKUP(A441,MUNI_LIST!B:C,2,)</f>
        <v xml:space="preserve">MARATHON                      </v>
      </c>
      <c r="C441" s="6" t="s">
        <v>499</v>
      </c>
      <c r="D441" s="7" t="str">
        <f t="shared" si="6"/>
        <v>37072</v>
      </c>
      <c r="E441" s="13" t="str">
        <f>VLOOKUP(D441,MUNI_LIST!G:H,2,)</f>
        <v xml:space="preserve">TOWN   </v>
      </c>
      <c r="F441" s="13" t="str">
        <f>VLOOKUP(D441,MUNI_LIST!I:J,2,)</f>
        <v>RINGLE</v>
      </c>
      <c r="G441" s="5" t="s">
        <v>26</v>
      </c>
      <c r="H441" s="5" t="s">
        <v>251</v>
      </c>
      <c r="I441" s="5" t="s">
        <v>252</v>
      </c>
      <c r="J441" t="s">
        <v>10</v>
      </c>
    </row>
    <row r="442" spans="1:10" x14ac:dyDescent="0.25">
      <c r="A442" s="6" t="s">
        <v>1967</v>
      </c>
      <c r="B442" s="13" t="str">
        <f>VLOOKUP(A442,MUNI_LIST!B:C,2,)</f>
        <v xml:space="preserve">MARATHON                      </v>
      </c>
      <c r="C442" s="6" t="s">
        <v>500</v>
      </c>
      <c r="D442" s="7" t="str">
        <f t="shared" si="6"/>
        <v>37074</v>
      </c>
      <c r="E442" s="13" t="str">
        <f>VLOOKUP(D442,MUNI_LIST!G:H,2,)</f>
        <v xml:space="preserve">TOWN   </v>
      </c>
      <c r="F442" s="13" t="str">
        <f>VLOOKUP(D442,MUNI_LIST!I:J,2,)</f>
        <v>SPENCER</v>
      </c>
      <c r="G442" s="5" t="s">
        <v>7</v>
      </c>
      <c r="H442" s="5" t="s">
        <v>253</v>
      </c>
      <c r="I442" s="5" t="s">
        <v>254</v>
      </c>
      <c r="J442" t="s">
        <v>10</v>
      </c>
    </row>
    <row r="443" spans="1:10" x14ac:dyDescent="0.25">
      <c r="A443" s="6" t="s">
        <v>1967</v>
      </c>
      <c r="B443" s="13" t="str">
        <f>VLOOKUP(A443,MUNI_LIST!B:C,2,)</f>
        <v xml:space="preserve">MARATHON                      </v>
      </c>
      <c r="C443" s="6" t="s">
        <v>501</v>
      </c>
      <c r="D443" s="7" t="str">
        <f t="shared" si="6"/>
        <v>37078</v>
      </c>
      <c r="E443" s="13" t="str">
        <f>VLOOKUP(D443,MUNI_LIST!G:H,2,)</f>
        <v xml:space="preserve">TOWN   </v>
      </c>
      <c r="F443" s="13" t="str">
        <f>VLOOKUP(D443,MUNI_LIST!I:J,2,)</f>
        <v>TEXAS</v>
      </c>
      <c r="G443" s="5" t="s">
        <v>26</v>
      </c>
      <c r="H443" s="5" t="s">
        <v>255</v>
      </c>
      <c r="I443" s="5" t="s">
        <v>256</v>
      </c>
      <c r="J443" t="s">
        <v>10</v>
      </c>
    </row>
    <row r="444" spans="1:10" x14ac:dyDescent="0.25">
      <c r="A444" s="6" t="s">
        <v>1967</v>
      </c>
      <c r="B444" s="13" t="str">
        <f>VLOOKUP(A444,MUNI_LIST!B:C,2,)</f>
        <v xml:space="preserve">MARATHON                      </v>
      </c>
      <c r="C444" s="6" t="s">
        <v>502</v>
      </c>
      <c r="D444" s="7" t="str">
        <f t="shared" si="6"/>
        <v>37080</v>
      </c>
      <c r="E444" s="13" t="str">
        <f>VLOOKUP(D444,MUNI_LIST!G:H,2,)</f>
        <v xml:space="preserve">TOWN   </v>
      </c>
      <c r="F444" s="13" t="str">
        <f>VLOOKUP(D444,MUNI_LIST!I:J,2,)</f>
        <v>WAUSAU</v>
      </c>
      <c r="G444" s="5" t="s">
        <v>26</v>
      </c>
      <c r="H444" s="5" t="s">
        <v>257</v>
      </c>
      <c r="I444" s="5" t="s">
        <v>258</v>
      </c>
      <c r="J444" t="s">
        <v>10</v>
      </c>
    </row>
    <row r="445" spans="1:10" x14ac:dyDescent="0.25">
      <c r="A445" s="6" t="s">
        <v>1967</v>
      </c>
      <c r="B445" s="13" t="str">
        <f>VLOOKUP(A445,MUNI_LIST!B:C,2,)</f>
        <v xml:space="preserve">MARATHON                      </v>
      </c>
      <c r="C445" s="6" t="s">
        <v>502</v>
      </c>
      <c r="D445" s="7" t="str">
        <f t="shared" si="6"/>
        <v>37080</v>
      </c>
      <c r="E445" s="13" t="str">
        <f>VLOOKUP(D445,MUNI_LIST!G:H,2,)</f>
        <v xml:space="preserve">TOWN   </v>
      </c>
      <c r="F445" s="13" t="str">
        <f>VLOOKUP(D445,MUNI_LIST!I:J,2,)</f>
        <v>WAUSAU</v>
      </c>
      <c r="G445" s="5" t="s">
        <v>27</v>
      </c>
      <c r="H445" s="5" t="s">
        <v>2</v>
      </c>
      <c r="I445" s="5" t="s">
        <v>2</v>
      </c>
      <c r="J445" t="s">
        <v>10</v>
      </c>
    </row>
    <row r="446" spans="1:10" x14ac:dyDescent="0.25">
      <c r="A446" s="6" t="s">
        <v>1967</v>
      </c>
      <c r="B446" s="13" t="str">
        <f>VLOOKUP(A446,MUNI_LIST!B:C,2,)</f>
        <v xml:space="preserve">MARATHON                      </v>
      </c>
      <c r="C446" s="6" t="s">
        <v>503</v>
      </c>
      <c r="D446" s="7" t="str">
        <f t="shared" si="6"/>
        <v>37082</v>
      </c>
      <c r="E446" s="13" t="str">
        <f>VLOOKUP(D446,MUNI_LIST!G:H,2,)</f>
        <v xml:space="preserve">TOWN   </v>
      </c>
      <c r="F446" s="13" t="str">
        <f>VLOOKUP(D446,MUNI_LIST!I:J,2,)</f>
        <v>WESTON</v>
      </c>
      <c r="G446" s="5" t="s">
        <v>7</v>
      </c>
      <c r="H446" s="5" t="s">
        <v>259</v>
      </c>
      <c r="I446" s="5" t="s">
        <v>260</v>
      </c>
      <c r="J446" t="s">
        <v>10</v>
      </c>
    </row>
    <row r="447" spans="1:10" x14ac:dyDescent="0.25">
      <c r="A447" s="6" t="s">
        <v>1967</v>
      </c>
      <c r="B447" s="13" t="str">
        <f>VLOOKUP(A447,MUNI_LIST!B:C,2,)</f>
        <v xml:space="preserve">MARATHON                      </v>
      </c>
      <c r="C447" s="6" t="s">
        <v>503</v>
      </c>
      <c r="D447" s="7" t="str">
        <f t="shared" si="6"/>
        <v>37082</v>
      </c>
      <c r="E447" s="13" t="str">
        <f>VLOOKUP(D447,MUNI_LIST!G:H,2,)</f>
        <v xml:space="preserve">TOWN   </v>
      </c>
      <c r="F447" s="13" t="str">
        <f>VLOOKUP(D447,MUNI_LIST!I:J,2,)</f>
        <v>WESTON</v>
      </c>
      <c r="G447" s="5" t="s">
        <v>1</v>
      </c>
      <c r="H447" s="5" t="s">
        <v>2</v>
      </c>
      <c r="I447" s="5" t="s">
        <v>2</v>
      </c>
      <c r="J447" t="s">
        <v>3</v>
      </c>
    </row>
    <row r="448" spans="1:10" x14ac:dyDescent="0.25">
      <c r="A448" s="6" t="s">
        <v>1946</v>
      </c>
      <c r="B448" s="13" t="str">
        <f>VLOOKUP(A448,MUNI_LIST!B:C,2,)</f>
        <v xml:space="preserve">WOOD                          </v>
      </c>
      <c r="C448" s="6" t="s">
        <v>1974</v>
      </c>
      <c r="D448" s="7" t="str">
        <f t="shared" si="6"/>
        <v>71100</v>
      </c>
      <c r="E448" s="13" t="str">
        <f>VLOOKUP(D448,MUNI_LIST!G:H,2,)</f>
        <v>VILLAGE</v>
      </c>
      <c r="F448" s="13" t="str">
        <f>VLOOKUP(D448,MUNI_LIST!I:J,2,)</f>
        <v>ARPIN</v>
      </c>
      <c r="G448" s="5" t="s">
        <v>6</v>
      </c>
      <c r="H448" s="5" t="s">
        <v>2</v>
      </c>
      <c r="I448" s="5" t="s">
        <v>2</v>
      </c>
      <c r="J448" t="s">
        <v>3</v>
      </c>
    </row>
    <row r="449" spans="1:10" x14ac:dyDescent="0.25">
      <c r="A449" s="6" t="s">
        <v>457</v>
      </c>
      <c r="B449" s="13" t="str">
        <f>VLOOKUP(A449,MUNI_LIST!B:C,2,)</f>
        <v xml:space="preserve">BARRON                        </v>
      </c>
      <c r="C449" s="6" t="s">
        <v>1975</v>
      </c>
      <c r="D449" s="7" t="str">
        <f t="shared" si="6"/>
        <v>03101</v>
      </c>
      <c r="E449" s="13" t="str">
        <f>VLOOKUP(D449,MUNI_LIST!G:H,2,)</f>
        <v>VILLAGE</v>
      </c>
      <c r="F449" s="13" t="str">
        <f>VLOOKUP(D449,MUNI_LIST!I:J,2,)</f>
        <v>ALMENA</v>
      </c>
      <c r="G449" s="5" t="s">
        <v>6</v>
      </c>
      <c r="H449" s="5" t="s">
        <v>2</v>
      </c>
      <c r="I449" s="5" t="s">
        <v>2</v>
      </c>
      <c r="J449" t="s">
        <v>3</v>
      </c>
    </row>
    <row r="450" spans="1:10" x14ac:dyDescent="0.25">
      <c r="A450" s="6" t="s">
        <v>1953</v>
      </c>
      <c r="B450" s="13" t="str">
        <f>VLOOKUP(A450,MUNI_LIST!B:C,2,)</f>
        <v xml:space="preserve">PORTAGE                       </v>
      </c>
      <c r="C450" s="6" t="s">
        <v>1976</v>
      </c>
      <c r="D450" s="7" t="str">
        <f t="shared" si="6"/>
        <v>49102</v>
      </c>
      <c r="E450" s="13" t="str">
        <f>VLOOKUP(D450,MUNI_LIST!G:H,2,)</f>
        <v>VILLAGE</v>
      </c>
      <c r="F450" s="13" t="str">
        <f>VLOOKUP(D450,MUNI_LIST!I:J,2,)</f>
        <v>AMHERST</v>
      </c>
      <c r="G450" s="5" t="s">
        <v>6</v>
      </c>
      <c r="H450" s="5" t="s">
        <v>2</v>
      </c>
      <c r="I450" s="5" t="s">
        <v>2</v>
      </c>
      <c r="J450" t="s">
        <v>3</v>
      </c>
    </row>
    <row r="451" spans="1:10" x14ac:dyDescent="0.25">
      <c r="A451" s="6" t="s">
        <v>459</v>
      </c>
      <c r="B451" s="13" t="str">
        <f>VLOOKUP(A451,MUNI_LIST!B:C,2,)</f>
        <v xml:space="preserve">BROWN                         </v>
      </c>
      <c r="C451" s="6" t="s">
        <v>1977</v>
      </c>
      <c r="D451" s="7" t="str">
        <f t="shared" ref="D451:D514" si="7">A451&amp;C451</f>
        <v>05104</v>
      </c>
      <c r="E451" s="13" t="str">
        <f>VLOOKUP(D451,MUNI_LIST!G:H,2,)</f>
        <v>VILLAGE</v>
      </c>
      <c r="F451" s="13" t="str">
        <f>VLOOKUP(D451,MUNI_LIST!I:J,2,)</f>
        <v>ASHWAUBENON</v>
      </c>
      <c r="G451" s="5" t="s">
        <v>26</v>
      </c>
      <c r="H451" s="5" t="s">
        <v>45</v>
      </c>
      <c r="I451" s="5" t="s">
        <v>46</v>
      </c>
      <c r="J451" t="s">
        <v>10</v>
      </c>
    </row>
    <row r="452" spans="1:10" x14ac:dyDescent="0.25">
      <c r="A452" s="6" t="s">
        <v>459</v>
      </c>
      <c r="B452" s="13" t="str">
        <f>VLOOKUP(A452,MUNI_LIST!B:C,2,)</f>
        <v xml:space="preserve">BROWN                         </v>
      </c>
      <c r="C452" s="6" t="s">
        <v>1977</v>
      </c>
      <c r="D452" s="7" t="str">
        <f t="shared" si="7"/>
        <v>05104</v>
      </c>
      <c r="E452" s="13" t="str">
        <f>VLOOKUP(D452,MUNI_LIST!G:H,2,)</f>
        <v>VILLAGE</v>
      </c>
      <c r="F452" s="13" t="str">
        <f>VLOOKUP(D452,MUNI_LIST!I:J,2,)</f>
        <v>ASHWAUBENON</v>
      </c>
      <c r="G452" s="5" t="s">
        <v>23</v>
      </c>
      <c r="H452" s="5" t="s">
        <v>2</v>
      </c>
      <c r="I452" s="5" t="s">
        <v>2</v>
      </c>
      <c r="J452" t="s">
        <v>24</v>
      </c>
    </row>
    <row r="453" spans="1:10" x14ac:dyDescent="0.25">
      <c r="A453" s="6" t="s">
        <v>1954</v>
      </c>
      <c r="B453" s="13" t="str">
        <f>VLOOKUP(A453,MUNI_LIST!B:C,2,)</f>
        <v xml:space="preserve">RACINE                        </v>
      </c>
      <c r="C453" s="6" t="s">
        <v>1977</v>
      </c>
      <c r="D453" s="7" t="str">
        <f t="shared" si="7"/>
        <v>51104</v>
      </c>
      <c r="E453" s="13" t="str">
        <f>VLOOKUP(D453,MUNI_LIST!G:H,2,)</f>
        <v>VILLAGE</v>
      </c>
      <c r="F453" s="13" t="str">
        <f>VLOOKUP(D453,MUNI_LIST!I:J,2,)</f>
        <v>CALEDONIA</v>
      </c>
      <c r="G453" s="5" t="s">
        <v>33</v>
      </c>
      <c r="H453" s="5" t="s">
        <v>331</v>
      </c>
      <c r="I453" s="5" t="s">
        <v>2</v>
      </c>
      <c r="J453" t="s">
        <v>3</v>
      </c>
    </row>
    <row r="454" spans="1:10" x14ac:dyDescent="0.25">
      <c r="A454" s="6" t="s">
        <v>1954</v>
      </c>
      <c r="B454" s="13" t="str">
        <f>VLOOKUP(A454,MUNI_LIST!B:C,2,)</f>
        <v xml:space="preserve">RACINE                        </v>
      </c>
      <c r="C454" s="6" t="s">
        <v>1977</v>
      </c>
      <c r="D454" s="7" t="str">
        <f t="shared" si="7"/>
        <v>51104</v>
      </c>
      <c r="E454" s="13" t="str">
        <f>VLOOKUP(D454,MUNI_LIST!G:H,2,)</f>
        <v>VILLAGE</v>
      </c>
      <c r="F454" s="13" t="str">
        <f>VLOOKUP(D454,MUNI_LIST!I:J,2,)</f>
        <v>CALEDONIA</v>
      </c>
      <c r="G454" s="5" t="s">
        <v>62</v>
      </c>
      <c r="H454" s="5" t="s">
        <v>2</v>
      </c>
      <c r="I454" s="5" t="s">
        <v>2</v>
      </c>
      <c r="J454" t="s">
        <v>10</v>
      </c>
    </row>
    <row r="455" spans="1:10" x14ac:dyDescent="0.25">
      <c r="A455" s="6" t="s">
        <v>1954</v>
      </c>
      <c r="B455" s="13" t="str">
        <f>VLOOKUP(A455,MUNI_LIST!B:C,2,)</f>
        <v xml:space="preserve">RACINE                        </v>
      </c>
      <c r="C455" s="6" t="s">
        <v>1977</v>
      </c>
      <c r="D455" s="7" t="str">
        <f t="shared" si="7"/>
        <v>51104</v>
      </c>
      <c r="E455" s="13" t="str">
        <f>VLOOKUP(D455,MUNI_LIST!G:H,2,)</f>
        <v>VILLAGE</v>
      </c>
      <c r="F455" s="13" t="str">
        <f>VLOOKUP(D455,MUNI_LIST!I:J,2,)</f>
        <v>CALEDONIA</v>
      </c>
      <c r="G455" s="5" t="s">
        <v>4</v>
      </c>
      <c r="H455" s="5" t="s">
        <v>2</v>
      </c>
      <c r="I455" s="5" t="s">
        <v>2</v>
      </c>
      <c r="J455" t="s">
        <v>3</v>
      </c>
    </row>
    <row r="456" spans="1:10" x14ac:dyDescent="0.25">
      <c r="A456" s="6" t="s">
        <v>459</v>
      </c>
      <c r="B456" s="13" t="str">
        <f>VLOOKUP(A456,MUNI_LIST!B:C,2,)</f>
        <v xml:space="preserve">BROWN                         </v>
      </c>
      <c r="C456" s="6" t="s">
        <v>1978</v>
      </c>
      <c r="D456" s="7" t="str">
        <f t="shared" si="7"/>
        <v>05106</v>
      </c>
      <c r="E456" s="13" t="str">
        <f>VLOOKUP(D456,MUNI_LIST!G:H,2,)</f>
        <v>VILLAGE</v>
      </c>
      <c r="F456" s="13" t="str">
        <f>VLOOKUP(D456,MUNI_LIST!I:J,2,)</f>
        <v>BELLEVUE</v>
      </c>
      <c r="G456" s="5" t="s">
        <v>33</v>
      </c>
      <c r="H456" s="5" t="s">
        <v>47</v>
      </c>
      <c r="I456" s="5" t="s">
        <v>48</v>
      </c>
      <c r="J456" t="s">
        <v>3</v>
      </c>
    </row>
    <row r="457" spans="1:10" x14ac:dyDescent="0.25">
      <c r="A457" s="6" t="s">
        <v>1912</v>
      </c>
      <c r="B457" s="13" t="str">
        <f>VLOOKUP(A457,MUNI_LIST!B:C,2,)</f>
        <v xml:space="preserve">DANE                          </v>
      </c>
      <c r="C457" s="6" t="s">
        <v>1978</v>
      </c>
      <c r="D457" s="7" t="str">
        <f t="shared" si="7"/>
        <v>13106</v>
      </c>
      <c r="E457" s="13" t="str">
        <f>VLOOKUP(D457,MUNI_LIST!G:H,2,)</f>
        <v>VILLAGE</v>
      </c>
      <c r="F457" s="13" t="str">
        <f>VLOOKUP(D457,MUNI_LIST!I:J,2,)</f>
        <v>BELLEVILLE</v>
      </c>
      <c r="G457" s="5" t="s">
        <v>1</v>
      </c>
      <c r="H457" s="5" t="s">
        <v>2</v>
      </c>
      <c r="I457" s="5" t="s">
        <v>2</v>
      </c>
      <c r="J457" t="s">
        <v>3</v>
      </c>
    </row>
    <row r="458" spans="1:10" x14ac:dyDescent="0.25">
      <c r="A458" s="6" t="s">
        <v>1955</v>
      </c>
      <c r="B458" s="13" t="str">
        <f>VLOOKUP(A458,MUNI_LIST!B:C,2,)</f>
        <v xml:space="preserve">DODGE                         </v>
      </c>
      <c r="C458" s="6" t="s">
        <v>1978</v>
      </c>
      <c r="D458" s="7" t="str">
        <f t="shared" si="7"/>
        <v>14106</v>
      </c>
      <c r="E458" s="13" t="str">
        <f>VLOOKUP(D458,MUNI_LIST!G:H,2,)</f>
        <v>VILLAGE</v>
      </c>
      <c r="F458" s="13" t="str">
        <f>VLOOKUP(D458,MUNI_LIST!I:J,2,)</f>
        <v>BROWNSVILLE</v>
      </c>
      <c r="G458" s="5" t="s">
        <v>7</v>
      </c>
      <c r="H458" s="5" t="s">
        <v>2</v>
      </c>
      <c r="I458" s="5" t="s">
        <v>2</v>
      </c>
      <c r="J458" t="s">
        <v>10</v>
      </c>
    </row>
    <row r="459" spans="1:10" x14ac:dyDescent="0.25">
      <c r="A459" s="6" t="s">
        <v>1921</v>
      </c>
      <c r="B459" s="13" t="str">
        <f>VLOOKUP(A459,MUNI_LIST!B:C,2,)</f>
        <v xml:space="preserve">LA CROSSE                     </v>
      </c>
      <c r="C459" s="6" t="s">
        <v>1978</v>
      </c>
      <c r="D459" s="7" t="str">
        <f t="shared" si="7"/>
        <v>32106</v>
      </c>
      <c r="E459" s="13" t="str">
        <f>VLOOKUP(D459,MUNI_LIST!G:H,2,)</f>
        <v>VILLAGE</v>
      </c>
      <c r="F459" s="13" t="str">
        <f>VLOOKUP(D459,MUNI_LIST!I:J,2,)</f>
        <v>BANGOR</v>
      </c>
      <c r="G459" s="5" t="s">
        <v>6</v>
      </c>
      <c r="H459" s="5" t="s">
        <v>2</v>
      </c>
      <c r="I459" s="5" t="s">
        <v>2</v>
      </c>
      <c r="J459" t="s">
        <v>3</v>
      </c>
    </row>
    <row r="460" spans="1:10" x14ac:dyDescent="0.25">
      <c r="A460" s="6" t="s">
        <v>1967</v>
      </c>
      <c r="B460" s="13" t="str">
        <f>VLOOKUP(A460,MUNI_LIST!B:C,2,)</f>
        <v xml:space="preserve">MARATHON                      </v>
      </c>
      <c r="C460" s="6" t="s">
        <v>1978</v>
      </c>
      <c r="D460" s="7" t="str">
        <f t="shared" si="7"/>
        <v>37106</v>
      </c>
      <c r="E460" s="13" t="str">
        <f>VLOOKUP(D460,MUNI_LIST!G:H,2,)</f>
        <v>VILLAGE</v>
      </c>
      <c r="F460" s="13" t="str">
        <f>VLOOKUP(D460,MUNI_LIST!I:J,2,)</f>
        <v>BROKAW</v>
      </c>
      <c r="G460" s="5" t="s">
        <v>27</v>
      </c>
      <c r="H460" s="5" t="s">
        <v>2</v>
      </c>
      <c r="I460" s="5" t="s">
        <v>2</v>
      </c>
      <c r="J460" t="s">
        <v>10</v>
      </c>
    </row>
    <row r="461" spans="1:10" x14ac:dyDescent="0.25">
      <c r="A461" s="6" t="s">
        <v>1952</v>
      </c>
      <c r="B461" s="13" t="str">
        <f>VLOOKUP(A461,MUNI_LIST!B:C,2,)</f>
        <v xml:space="preserve">POLK                          </v>
      </c>
      <c r="C461" s="6" t="s">
        <v>1978</v>
      </c>
      <c r="D461" s="7" t="str">
        <f t="shared" si="7"/>
        <v>48106</v>
      </c>
      <c r="E461" s="13" t="str">
        <f>VLOOKUP(D461,MUNI_LIST!G:H,2,)</f>
        <v>VILLAGE</v>
      </c>
      <c r="F461" s="13" t="str">
        <f>VLOOKUP(D461,MUNI_LIST!I:J,2,)</f>
        <v>BALSAM LAKE</v>
      </c>
      <c r="G461" s="5" t="s">
        <v>26</v>
      </c>
      <c r="H461" s="5" t="s">
        <v>2</v>
      </c>
      <c r="I461" s="5" t="s">
        <v>2</v>
      </c>
      <c r="J461" t="s">
        <v>10</v>
      </c>
    </row>
    <row r="462" spans="1:10" x14ac:dyDescent="0.25">
      <c r="A462" s="6" t="s">
        <v>1952</v>
      </c>
      <c r="B462" s="13" t="str">
        <f>VLOOKUP(A462,MUNI_LIST!B:C,2,)</f>
        <v xml:space="preserve">POLK                          </v>
      </c>
      <c r="C462" s="6" t="s">
        <v>1978</v>
      </c>
      <c r="D462" s="7" t="str">
        <f t="shared" si="7"/>
        <v>48106</v>
      </c>
      <c r="E462" s="13" t="str">
        <f>VLOOKUP(D462,MUNI_LIST!G:H,2,)</f>
        <v>VILLAGE</v>
      </c>
      <c r="F462" s="13" t="str">
        <f>VLOOKUP(D462,MUNI_LIST!I:J,2,)</f>
        <v>BALSAM LAKE</v>
      </c>
      <c r="G462" s="5" t="s">
        <v>6</v>
      </c>
      <c r="H462" s="5" t="s">
        <v>2</v>
      </c>
      <c r="I462" s="5" t="s">
        <v>2</v>
      </c>
      <c r="J462" t="s">
        <v>3</v>
      </c>
    </row>
    <row r="463" spans="1:10" x14ac:dyDescent="0.25">
      <c r="A463" s="6" t="s">
        <v>1965</v>
      </c>
      <c r="B463" s="13" t="str">
        <f>VLOOKUP(A463,MUNI_LIST!B:C,2,)</f>
        <v xml:space="preserve">RUSK                          </v>
      </c>
      <c r="C463" s="6" t="s">
        <v>1978</v>
      </c>
      <c r="D463" s="7" t="str">
        <f t="shared" si="7"/>
        <v>54106</v>
      </c>
      <c r="E463" s="13" t="str">
        <f>VLOOKUP(D463,MUNI_LIST!G:H,2,)</f>
        <v>VILLAGE</v>
      </c>
      <c r="F463" s="13" t="str">
        <f>VLOOKUP(D463,MUNI_LIST!I:J,2,)</f>
        <v>BRUCE</v>
      </c>
      <c r="G463" s="5" t="s">
        <v>22</v>
      </c>
      <c r="H463" s="5" t="s">
        <v>2</v>
      </c>
      <c r="I463" s="5" t="s">
        <v>2</v>
      </c>
      <c r="J463" t="s">
        <v>3</v>
      </c>
    </row>
    <row r="464" spans="1:10" x14ac:dyDescent="0.25">
      <c r="A464" s="6" t="s">
        <v>1931</v>
      </c>
      <c r="B464" s="13" t="str">
        <f>VLOOKUP(A464,MUNI_LIST!B:C,2,)</f>
        <v xml:space="preserve">WASHBURN                      </v>
      </c>
      <c r="C464" s="6" t="s">
        <v>1978</v>
      </c>
      <c r="D464" s="7" t="str">
        <f t="shared" si="7"/>
        <v>65106</v>
      </c>
      <c r="E464" s="13" t="str">
        <f>VLOOKUP(D464,MUNI_LIST!G:H,2,)</f>
        <v>VILLAGE</v>
      </c>
      <c r="F464" s="13" t="str">
        <f>VLOOKUP(D464,MUNI_LIST!I:J,2,)</f>
        <v>BIRCHWOOD</v>
      </c>
      <c r="G464" s="5" t="s">
        <v>26</v>
      </c>
      <c r="H464" s="5" t="s">
        <v>2</v>
      </c>
      <c r="I464" s="5" t="s">
        <v>2</v>
      </c>
      <c r="J464" t="s">
        <v>10</v>
      </c>
    </row>
    <row r="465" spans="1:10" x14ac:dyDescent="0.25">
      <c r="A465" s="6" t="s">
        <v>1912</v>
      </c>
      <c r="B465" s="13" t="str">
        <f>VLOOKUP(A465,MUNI_LIST!B:C,2,)</f>
        <v xml:space="preserve">DANE                          </v>
      </c>
      <c r="C465" s="6" t="s">
        <v>1979</v>
      </c>
      <c r="D465" s="7" t="str">
        <f t="shared" si="7"/>
        <v>13107</v>
      </c>
      <c r="E465" s="13" t="str">
        <f>VLOOKUP(D465,MUNI_LIST!G:H,2,)</f>
        <v>VILLAGE</v>
      </c>
      <c r="F465" s="13" t="str">
        <f>VLOOKUP(D465,MUNI_LIST!I:J,2,)</f>
        <v>BLACK EARTH</v>
      </c>
      <c r="G465" s="5" t="s">
        <v>22</v>
      </c>
      <c r="H465" s="5" t="s">
        <v>2</v>
      </c>
      <c r="I465" s="5" t="s">
        <v>2</v>
      </c>
      <c r="J465" t="s">
        <v>3</v>
      </c>
    </row>
    <row r="466" spans="1:10" x14ac:dyDescent="0.25">
      <c r="A466" s="6" t="s">
        <v>1969</v>
      </c>
      <c r="B466" s="13" t="str">
        <f>VLOOKUP(A466,MUNI_LIST!B:C,2,)</f>
        <v xml:space="preserve">MILWAUKEE                     </v>
      </c>
      <c r="C466" s="6" t="s">
        <v>1979</v>
      </c>
      <c r="D466" s="7" t="str">
        <f t="shared" si="7"/>
        <v>40107</v>
      </c>
      <c r="E466" s="13" t="str">
        <f>VLOOKUP(D466,MUNI_LIST!G:H,2,)</f>
        <v>VILLAGE</v>
      </c>
      <c r="F466" s="13" t="str">
        <f>VLOOKUP(D466,MUNI_LIST!I:J,2,)</f>
        <v>BROWN DEER</v>
      </c>
      <c r="G466" s="5" t="s">
        <v>1</v>
      </c>
      <c r="H466" s="5" t="s">
        <v>2</v>
      </c>
      <c r="I466" s="5" t="s">
        <v>2</v>
      </c>
      <c r="J466" t="s">
        <v>3</v>
      </c>
    </row>
    <row r="467" spans="1:10" x14ac:dyDescent="0.25">
      <c r="A467" s="6" t="s">
        <v>1940</v>
      </c>
      <c r="B467" s="13" t="str">
        <f>VLOOKUP(A467,MUNI_LIST!B:C,2,)</f>
        <v xml:space="preserve">SHAWANO                       </v>
      </c>
      <c r="C467" s="6" t="s">
        <v>1979</v>
      </c>
      <c r="D467" s="7" t="str">
        <f t="shared" si="7"/>
        <v>58107</v>
      </c>
      <c r="E467" s="13" t="str">
        <f>VLOOKUP(D467,MUNI_LIST!G:H,2,)</f>
        <v>VILLAGE</v>
      </c>
      <c r="F467" s="13" t="str">
        <f>VLOOKUP(D467,MUNI_LIST!I:J,2,)</f>
        <v>BONDUEL</v>
      </c>
      <c r="G467" s="5" t="s">
        <v>27</v>
      </c>
      <c r="H467" s="5" t="s">
        <v>2</v>
      </c>
      <c r="I467" s="5" t="s">
        <v>2</v>
      </c>
      <c r="J467" t="s">
        <v>10</v>
      </c>
    </row>
    <row r="468" spans="1:10" x14ac:dyDescent="0.25">
      <c r="A468" s="6" t="s">
        <v>1943</v>
      </c>
      <c r="B468" s="13" t="str">
        <f>VLOOKUP(A468,MUNI_LIST!B:C,2,)</f>
        <v xml:space="preserve">WAUKESHA                      </v>
      </c>
      <c r="C468" s="6" t="s">
        <v>1979</v>
      </c>
      <c r="D468" s="7" t="str">
        <f t="shared" si="7"/>
        <v>67107</v>
      </c>
      <c r="E468" s="13" t="str">
        <f>VLOOKUP(D468,MUNI_LIST!G:H,2,)</f>
        <v>VILLAGE</v>
      </c>
      <c r="F468" s="13" t="str">
        <f>VLOOKUP(D468,MUNI_LIST!I:J,2,)</f>
        <v>BUTLER</v>
      </c>
      <c r="G468" s="5" t="s">
        <v>4</v>
      </c>
      <c r="H468" s="5" t="s">
        <v>2</v>
      </c>
      <c r="I468" s="5" t="s">
        <v>2</v>
      </c>
      <c r="J468" t="s">
        <v>3</v>
      </c>
    </row>
    <row r="469" spans="1:10" x14ac:dyDescent="0.25">
      <c r="A469" s="6" t="s">
        <v>1912</v>
      </c>
      <c r="B469" s="13" t="str">
        <f>VLOOKUP(A469,MUNI_LIST!B:C,2,)</f>
        <v xml:space="preserve">DANE                          </v>
      </c>
      <c r="C469" s="6" t="s">
        <v>1980</v>
      </c>
      <c r="D469" s="7" t="str">
        <f t="shared" si="7"/>
        <v>13108</v>
      </c>
      <c r="E469" s="13" t="str">
        <f>VLOOKUP(D469,MUNI_LIST!G:H,2,)</f>
        <v>VILLAGE</v>
      </c>
      <c r="F469" s="13" t="str">
        <f>VLOOKUP(D469,MUNI_LIST!I:J,2,)</f>
        <v>BLUE MOUNDS</v>
      </c>
      <c r="G469" s="5" t="s">
        <v>33</v>
      </c>
      <c r="H469" s="5" t="s">
        <v>2</v>
      </c>
      <c r="I469" s="5" t="s">
        <v>2</v>
      </c>
      <c r="J469" t="s">
        <v>3</v>
      </c>
    </row>
    <row r="470" spans="1:10" x14ac:dyDescent="0.25">
      <c r="A470" s="6" t="s">
        <v>463</v>
      </c>
      <c r="B470" s="13" t="str">
        <f>VLOOKUP(A470,MUNI_LIST!B:C,2,)</f>
        <v xml:space="preserve">CHIPPEWA                      </v>
      </c>
      <c r="C470" s="6" t="s">
        <v>1981</v>
      </c>
      <c r="D470" s="7" t="str">
        <f t="shared" si="7"/>
        <v>09111</v>
      </c>
      <c r="E470" s="13" t="str">
        <f>VLOOKUP(D470,MUNI_LIST!G:H,2,)</f>
        <v>VILLAGE</v>
      </c>
      <c r="F470" s="13" t="str">
        <f>VLOOKUP(D470,MUNI_LIST!I:J,2,)</f>
        <v>CADOTT</v>
      </c>
      <c r="G470" s="5" t="s">
        <v>7</v>
      </c>
      <c r="H470" s="5" t="s">
        <v>2</v>
      </c>
      <c r="I470" s="5" t="s">
        <v>2</v>
      </c>
      <c r="J470" t="s">
        <v>10</v>
      </c>
    </row>
    <row r="471" spans="1:10" x14ac:dyDescent="0.25">
      <c r="A471" s="6" t="s">
        <v>463</v>
      </c>
      <c r="B471" s="13" t="str">
        <f>VLOOKUP(A471,MUNI_LIST!B:C,2,)</f>
        <v xml:space="preserve">CHIPPEWA                      </v>
      </c>
      <c r="C471" s="6" t="s">
        <v>1981</v>
      </c>
      <c r="D471" s="7" t="str">
        <f t="shared" si="7"/>
        <v>09111</v>
      </c>
      <c r="E471" s="13" t="str">
        <f>VLOOKUP(D471,MUNI_LIST!G:H,2,)</f>
        <v>VILLAGE</v>
      </c>
      <c r="F471" s="13" t="str">
        <f>VLOOKUP(D471,MUNI_LIST!I:J,2,)</f>
        <v>CADOTT</v>
      </c>
      <c r="G471" s="5" t="s">
        <v>86</v>
      </c>
      <c r="H471" s="5" t="s">
        <v>2</v>
      </c>
      <c r="I471" s="5" t="s">
        <v>2</v>
      </c>
      <c r="J471" t="s">
        <v>60</v>
      </c>
    </row>
    <row r="472" spans="1:10" x14ac:dyDescent="0.25">
      <c r="A472" s="6" t="s">
        <v>1911</v>
      </c>
      <c r="B472" s="13" t="str">
        <f>VLOOKUP(A472,MUNI_LIST!B:C,2,)</f>
        <v xml:space="preserve">COLUMBIA                      </v>
      </c>
      <c r="C472" s="6" t="s">
        <v>1981</v>
      </c>
      <c r="D472" s="7" t="str">
        <f t="shared" si="7"/>
        <v>11111</v>
      </c>
      <c r="E472" s="13" t="str">
        <f>VLOOKUP(D472,MUNI_LIST!G:H,2,)</f>
        <v>VILLAGE</v>
      </c>
      <c r="F472" s="13" t="str">
        <f>VLOOKUP(D472,MUNI_LIST!I:J,2,)</f>
        <v>CAMBRIA</v>
      </c>
      <c r="G472" s="5" t="s">
        <v>105</v>
      </c>
      <c r="H472" s="5" t="s">
        <v>2</v>
      </c>
      <c r="I472" s="5" t="s">
        <v>2</v>
      </c>
      <c r="J472" t="s">
        <v>3</v>
      </c>
    </row>
    <row r="473" spans="1:10" x14ac:dyDescent="0.25">
      <c r="A473" s="6" t="s">
        <v>1935</v>
      </c>
      <c r="B473" s="13" t="str">
        <f>VLOOKUP(A473,MUNI_LIST!B:C,2,)</f>
        <v xml:space="preserve">DUNN                          </v>
      </c>
      <c r="C473" s="6" t="s">
        <v>1981</v>
      </c>
      <c r="D473" s="7" t="str">
        <f t="shared" si="7"/>
        <v>17111</v>
      </c>
      <c r="E473" s="13" t="str">
        <f>VLOOKUP(D473,MUNI_LIST!G:H,2,)</f>
        <v>VILLAGE</v>
      </c>
      <c r="F473" s="13" t="str">
        <f>VLOOKUP(D473,MUNI_LIST!I:J,2,)</f>
        <v>COLFAX</v>
      </c>
      <c r="G473" s="5" t="s">
        <v>26</v>
      </c>
      <c r="H473" s="5" t="s">
        <v>2</v>
      </c>
      <c r="I473" s="5" t="s">
        <v>2</v>
      </c>
      <c r="J473" t="s">
        <v>10</v>
      </c>
    </row>
    <row r="474" spans="1:10" x14ac:dyDescent="0.25">
      <c r="A474" s="6" t="s">
        <v>1956</v>
      </c>
      <c r="B474" s="13" t="str">
        <f>VLOOKUP(A474,MUNI_LIST!B:C,2,)</f>
        <v xml:space="preserve">FOND DU LAC                   </v>
      </c>
      <c r="C474" s="6" t="s">
        <v>1981</v>
      </c>
      <c r="D474" s="7" t="str">
        <f t="shared" si="7"/>
        <v>20111</v>
      </c>
      <c r="E474" s="13" t="str">
        <f>VLOOKUP(D474,MUNI_LIST!G:H,2,)</f>
        <v>VILLAGE</v>
      </c>
      <c r="F474" s="13" t="str">
        <f>VLOOKUP(D474,MUNI_LIST!I:J,2,)</f>
        <v>CAMPBELLSPORT</v>
      </c>
      <c r="G474" s="5" t="s">
        <v>26</v>
      </c>
      <c r="H474" s="5" t="s">
        <v>2</v>
      </c>
      <c r="I474" s="5" t="s">
        <v>2</v>
      </c>
      <c r="J474" t="s">
        <v>10</v>
      </c>
    </row>
    <row r="475" spans="1:10" x14ac:dyDescent="0.25">
      <c r="A475" s="6" t="s">
        <v>1956</v>
      </c>
      <c r="B475" s="13" t="str">
        <f>VLOOKUP(A475,MUNI_LIST!B:C,2,)</f>
        <v xml:space="preserve">FOND DU LAC                   </v>
      </c>
      <c r="C475" s="6" t="s">
        <v>1981</v>
      </c>
      <c r="D475" s="7" t="str">
        <f t="shared" si="7"/>
        <v>20111</v>
      </c>
      <c r="E475" s="13" t="str">
        <f>VLOOKUP(D475,MUNI_LIST!G:H,2,)</f>
        <v>VILLAGE</v>
      </c>
      <c r="F475" s="13" t="str">
        <f>VLOOKUP(D475,MUNI_LIST!I:J,2,)</f>
        <v>CAMPBELLSPORT</v>
      </c>
      <c r="G475" s="5" t="s">
        <v>62</v>
      </c>
      <c r="H475" s="5" t="s">
        <v>2</v>
      </c>
      <c r="I475" s="5" t="s">
        <v>2</v>
      </c>
      <c r="J475" t="s">
        <v>10</v>
      </c>
    </row>
    <row r="476" spans="1:10" x14ac:dyDescent="0.25">
      <c r="A476" s="6" t="s">
        <v>1949</v>
      </c>
      <c r="B476" s="13" t="str">
        <f>VLOOKUP(A476,MUNI_LIST!B:C,2,)</f>
        <v xml:space="preserve">KEWAUNEE                      </v>
      </c>
      <c r="C476" s="6" t="s">
        <v>1981</v>
      </c>
      <c r="D476" s="7" t="str">
        <f t="shared" si="7"/>
        <v>31111</v>
      </c>
      <c r="E476" s="13" t="str">
        <f>VLOOKUP(D476,MUNI_LIST!G:H,2,)</f>
        <v>VILLAGE</v>
      </c>
      <c r="F476" s="13" t="str">
        <f>VLOOKUP(D476,MUNI_LIST!I:J,2,)</f>
        <v>CASCO</v>
      </c>
      <c r="G476" s="5" t="s">
        <v>25</v>
      </c>
      <c r="H476" s="5" t="s">
        <v>2</v>
      </c>
      <c r="I476" s="5" t="s">
        <v>2</v>
      </c>
      <c r="J476" t="s">
        <v>10</v>
      </c>
    </row>
    <row r="477" spans="1:10" x14ac:dyDescent="0.25">
      <c r="A477" s="6" t="s">
        <v>1924</v>
      </c>
      <c r="B477" s="13" t="str">
        <f>VLOOKUP(A477,MUNI_LIST!B:C,2,)</f>
        <v xml:space="preserve">MARINETTE                     </v>
      </c>
      <c r="C477" s="6" t="s">
        <v>1981</v>
      </c>
      <c r="D477" s="7" t="str">
        <f t="shared" si="7"/>
        <v>38111</v>
      </c>
      <c r="E477" s="13" t="str">
        <f>VLOOKUP(D477,MUNI_LIST!G:H,2,)</f>
        <v>VILLAGE</v>
      </c>
      <c r="F477" s="13" t="str">
        <f>VLOOKUP(D477,MUNI_LIST!I:J,2,)</f>
        <v>COLEMAN</v>
      </c>
      <c r="G477" s="5" t="s">
        <v>33</v>
      </c>
      <c r="H477" s="5" t="s">
        <v>2</v>
      </c>
      <c r="I477" s="5" t="s">
        <v>2</v>
      </c>
      <c r="J477" t="s">
        <v>3</v>
      </c>
    </row>
    <row r="478" spans="1:10" x14ac:dyDescent="0.25">
      <c r="A478" s="6" t="s">
        <v>1950</v>
      </c>
      <c r="B478" s="13" t="str">
        <f>VLOOKUP(A478,MUNI_LIST!B:C,2,)</f>
        <v xml:space="preserve">OUTAGAMIE                     </v>
      </c>
      <c r="C478" s="6" t="s">
        <v>1981</v>
      </c>
      <c r="D478" s="7" t="str">
        <f t="shared" si="7"/>
        <v>44111</v>
      </c>
      <c r="E478" s="13" t="str">
        <f>VLOOKUP(D478,MUNI_LIST!G:H,2,)</f>
        <v>VILLAGE</v>
      </c>
      <c r="F478" s="13" t="str">
        <f>VLOOKUP(D478,MUNI_LIST!I:J,2,)</f>
        <v>COMBINED LOCKS</v>
      </c>
      <c r="G478" s="5" t="s">
        <v>26</v>
      </c>
      <c r="H478" s="5" t="s">
        <v>308</v>
      </c>
      <c r="I478" s="5" t="s">
        <v>309</v>
      </c>
      <c r="J478" t="s">
        <v>10</v>
      </c>
    </row>
    <row r="479" spans="1:10" x14ac:dyDescent="0.25">
      <c r="A479" s="6" t="s">
        <v>1952</v>
      </c>
      <c r="B479" s="13" t="str">
        <f>VLOOKUP(A479,MUNI_LIST!B:C,2,)</f>
        <v xml:space="preserve">POLK                          </v>
      </c>
      <c r="C479" s="6" t="s">
        <v>1981</v>
      </c>
      <c r="D479" s="7" t="str">
        <f t="shared" si="7"/>
        <v>48111</v>
      </c>
      <c r="E479" s="13" t="str">
        <f>VLOOKUP(D479,MUNI_LIST!G:H,2,)</f>
        <v>VILLAGE</v>
      </c>
      <c r="F479" s="13" t="str">
        <f>VLOOKUP(D479,MUNI_LIST!I:J,2,)</f>
        <v>CENTURIA</v>
      </c>
      <c r="G479" s="5" t="s">
        <v>4</v>
      </c>
      <c r="H479" s="5" t="s">
        <v>2</v>
      </c>
      <c r="I479" s="5" t="s">
        <v>2</v>
      </c>
      <c r="J479" t="s">
        <v>3</v>
      </c>
    </row>
    <row r="480" spans="1:10" x14ac:dyDescent="0.25">
      <c r="A480" s="6" t="s">
        <v>1939</v>
      </c>
      <c r="B480" s="13" t="str">
        <f>VLOOKUP(A480,MUNI_LIST!B:C,2,)</f>
        <v xml:space="preserve">SAWYER                        </v>
      </c>
      <c r="C480" s="6" t="s">
        <v>1981</v>
      </c>
      <c r="D480" s="7" t="str">
        <f t="shared" si="7"/>
        <v>57111</v>
      </c>
      <c r="E480" s="13" t="str">
        <f>VLOOKUP(D480,MUNI_LIST!G:H,2,)</f>
        <v>VILLAGE</v>
      </c>
      <c r="F480" s="13" t="str">
        <f>VLOOKUP(D480,MUNI_LIST!I:J,2,)</f>
        <v>COUDERAY</v>
      </c>
      <c r="G480" s="5" t="s">
        <v>22</v>
      </c>
      <c r="H480" s="5" t="s">
        <v>2</v>
      </c>
      <c r="I480" s="5" t="s">
        <v>2</v>
      </c>
      <c r="J480" t="s">
        <v>3</v>
      </c>
    </row>
    <row r="481" spans="1:10" x14ac:dyDescent="0.25">
      <c r="A481" s="6" t="s">
        <v>1940</v>
      </c>
      <c r="B481" s="13" t="str">
        <f>VLOOKUP(A481,MUNI_LIST!B:C,2,)</f>
        <v xml:space="preserve">SHAWANO                       </v>
      </c>
      <c r="C481" s="6" t="s">
        <v>1981</v>
      </c>
      <c r="D481" s="7" t="str">
        <f t="shared" si="7"/>
        <v>58111</v>
      </c>
      <c r="E481" s="13" t="str">
        <f>VLOOKUP(D481,MUNI_LIST!G:H,2,)</f>
        <v>VILLAGE</v>
      </c>
      <c r="F481" s="13" t="str">
        <f>VLOOKUP(D481,MUNI_LIST!I:J,2,)</f>
        <v>CECIL</v>
      </c>
      <c r="G481" s="5" t="s">
        <v>27</v>
      </c>
      <c r="H481" s="5" t="s">
        <v>2</v>
      </c>
      <c r="I481" s="5" t="s">
        <v>2</v>
      </c>
      <c r="J481" t="s">
        <v>10</v>
      </c>
    </row>
    <row r="482" spans="1:10" x14ac:dyDescent="0.25">
      <c r="A482" s="6" t="s">
        <v>1933</v>
      </c>
      <c r="B482" s="13" t="str">
        <f>VLOOKUP(A482,MUNI_LIST!B:C,2,)</f>
        <v xml:space="preserve">WAUSHARA                      </v>
      </c>
      <c r="C482" s="6" t="s">
        <v>1981</v>
      </c>
      <c r="D482" s="7" t="str">
        <f t="shared" si="7"/>
        <v>69111</v>
      </c>
      <c r="E482" s="13" t="str">
        <f>VLOOKUP(D482,MUNI_LIST!G:H,2,)</f>
        <v>VILLAGE</v>
      </c>
      <c r="F482" s="13" t="str">
        <f>VLOOKUP(D482,MUNI_LIST!I:J,2,)</f>
        <v>COLOMA</v>
      </c>
      <c r="G482" s="5" t="s">
        <v>33</v>
      </c>
      <c r="H482" s="5" t="s">
        <v>439</v>
      </c>
      <c r="I482" s="5" t="s">
        <v>2</v>
      </c>
      <c r="J482" t="s">
        <v>3</v>
      </c>
    </row>
    <row r="483" spans="1:10" x14ac:dyDescent="0.25">
      <c r="A483" s="6" t="s">
        <v>1912</v>
      </c>
      <c r="B483" s="13" t="str">
        <f>VLOOKUP(A483,MUNI_LIST!B:C,2,)</f>
        <v xml:space="preserve">DANE                          </v>
      </c>
      <c r="C483" s="6" t="s">
        <v>1982</v>
      </c>
      <c r="D483" s="7" t="str">
        <f t="shared" si="7"/>
        <v>13112</v>
      </c>
      <c r="E483" s="13" t="str">
        <f>VLOOKUP(D483,MUNI_LIST!G:H,2,)</f>
        <v>VILLAGE</v>
      </c>
      <c r="F483" s="13" t="str">
        <f>VLOOKUP(D483,MUNI_LIST!I:J,2,)</f>
        <v>COTTAGE GROVE</v>
      </c>
      <c r="G483" s="5" t="s">
        <v>26</v>
      </c>
      <c r="H483" s="5" t="s">
        <v>112</v>
      </c>
      <c r="I483" s="5" t="s">
        <v>2</v>
      </c>
      <c r="J483" t="s">
        <v>10</v>
      </c>
    </row>
    <row r="484" spans="1:10" x14ac:dyDescent="0.25">
      <c r="A484" s="6" t="s">
        <v>1942</v>
      </c>
      <c r="B484" s="13" t="str">
        <f>VLOOKUP(A484,MUNI_LIST!B:C,2,)</f>
        <v xml:space="preserve">VERNON                        </v>
      </c>
      <c r="C484" s="6" t="s">
        <v>1982</v>
      </c>
      <c r="D484" s="7" t="str">
        <f t="shared" si="7"/>
        <v>62112</v>
      </c>
      <c r="E484" s="13" t="str">
        <f>VLOOKUP(D484,MUNI_LIST!G:H,2,)</f>
        <v>VILLAGE</v>
      </c>
      <c r="F484" s="13" t="str">
        <f>VLOOKUP(D484,MUNI_LIST!I:J,2,)</f>
        <v>COON VALLEY</v>
      </c>
      <c r="G484" s="5" t="s">
        <v>26</v>
      </c>
      <c r="H484" s="5" t="s">
        <v>2</v>
      </c>
      <c r="I484" s="5" t="s">
        <v>2</v>
      </c>
      <c r="J484" t="s">
        <v>10</v>
      </c>
    </row>
    <row r="485" spans="1:10" x14ac:dyDescent="0.25">
      <c r="A485" s="6" t="s">
        <v>1952</v>
      </c>
      <c r="B485" s="13" t="str">
        <f>VLOOKUP(A485,MUNI_LIST!B:C,2,)</f>
        <v xml:space="preserve">POLK                          </v>
      </c>
      <c r="C485" s="6" t="s">
        <v>1983</v>
      </c>
      <c r="D485" s="7" t="str">
        <f t="shared" si="7"/>
        <v>48113</v>
      </c>
      <c r="E485" s="13" t="str">
        <f>VLOOKUP(D485,MUNI_LIST!G:H,2,)</f>
        <v>VILLAGE</v>
      </c>
      <c r="F485" s="13" t="str">
        <f>VLOOKUP(D485,MUNI_LIST!I:J,2,)</f>
        <v>CLEAR LAKE</v>
      </c>
      <c r="G485" s="5" t="s">
        <v>21</v>
      </c>
      <c r="H485" s="5" t="s">
        <v>2</v>
      </c>
      <c r="I485" s="5" t="s">
        <v>2</v>
      </c>
      <c r="J485" t="s">
        <v>14</v>
      </c>
    </row>
    <row r="486" spans="1:10" x14ac:dyDescent="0.25">
      <c r="A486" s="6" t="s">
        <v>1913</v>
      </c>
      <c r="B486" s="13" t="str">
        <f>VLOOKUP(A486,MUNI_LIST!B:C,2,)</f>
        <v xml:space="preserve">DOOR                          </v>
      </c>
      <c r="C486" s="6" t="s">
        <v>1984</v>
      </c>
      <c r="D486" s="7" t="str">
        <f t="shared" si="7"/>
        <v>15118</v>
      </c>
      <c r="E486" s="13" t="str">
        <f>VLOOKUP(D486,MUNI_LIST!G:H,2,)</f>
        <v>VILLAGE</v>
      </c>
      <c r="F486" s="13" t="str">
        <f>VLOOKUP(D486,MUNI_LIST!I:J,2,)</f>
        <v>EGG HARBOR</v>
      </c>
      <c r="G486" s="5" t="s">
        <v>86</v>
      </c>
      <c r="H486" s="5" t="s">
        <v>2</v>
      </c>
      <c r="I486" s="5" t="s">
        <v>2</v>
      </c>
      <c r="J486" t="s">
        <v>60</v>
      </c>
    </row>
    <row r="487" spans="1:10" x14ac:dyDescent="0.25">
      <c r="A487" s="6" t="s">
        <v>1913</v>
      </c>
      <c r="B487" s="13" t="str">
        <f>VLOOKUP(A487,MUNI_LIST!B:C,2,)</f>
        <v xml:space="preserve">DOOR                          </v>
      </c>
      <c r="C487" s="6" t="s">
        <v>1985</v>
      </c>
      <c r="D487" s="7" t="str">
        <f t="shared" si="7"/>
        <v>15121</v>
      </c>
      <c r="E487" s="13" t="str">
        <f>VLOOKUP(D487,MUNI_LIST!G:H,2,)</f>
        <v>VILLAGE</v>
      </c>
      <c r="F487" s="13" t="str">
        <f>VLOOKUP(D487,MUNI_LIST!I:J,2,)</f>
        <v>EPHRAIM</v>
      </c>
      <c r="G487" s="5" t="s">
        <v>86</v>
      </c>
      <c r="H487" s="5" t="s">
        <v>2</v>
      </c>
      <c r="I487" s="5" t="s">
        <v>2</v>
      </c>
      <c r="J487" t="s">
        <v>60</v>
      </c>
    </row>
    <row r="488" spans="1:10" x14ac:dyDescent="0.25">
      <c r="A488" s="6" t="s">
        <v>1935</v>
      </c>
      <c r="B488" s="13" t="str">
        <f>VLOOKUP(A488,MUNI_LIST!B:C,2,)</f>
        <v xml:space="preserve">DUNN                          </v>
      </c>
      <c r="C488" s="6" t="s">
        <v>1985</v>
      </c>
      <c r="D488" s="7" t="str">
        <f t="shared" si="7"/>
        <v>17121</v>
      </c>
      <c r="E488" s="13" t="str">
        <f>VLOOKUP(D488,MUNI_LIST!G:H,2,)</f>
        <v>VILLAGE</v>
      </c>
      <c r="F488" s="13" t="str">
        <f>VLOOKUP(D488,MUNI_LIST!I:J,2,)</f>
        <v>ELK MOUND</v>
      </c>
      <c r="G488" s="5" t="s">
        <v>21</v>
      </c>
      <c r="H488" s="5" t="s">
        <v>2</v>
      </c>
      <c r="I488" s="5" t="s">
        <v>2</v>
      </c>
      <c r="J488" t="s">
        <v>14</v>
      </c>
    </row>
    <row r="489" spans="1:10" x14ac:dyDescent="0.25">
      <c r="A489" s="6" t="s">
        <v>1967</v>
      </c>
      <c r="B489" s="13" t="str">
        <f>VLOOKUP(A489,MUNI_LIST!B:C,2,)</f>
        <v xml:space="preserve">MARATHON                      </v>
      </c>
      <c r="C489" s="6" t="s">
        <v>1985</v>
      </c>
      <c r="D489" s="7" t="str">
        <f t="shared" si="7"/>
        <v>37121</v>
      </c>
      <c r="E489" s="13" t="str">
        <f>VLOOKUP(D489,MUNI_LIST!G:H,2,)</f>
        <v>VILLAGE</v>
      </c>
      <c r="F489" s="13" t="str">
        <f>VLOOKUP(D489,MUNI_LIST!I:J,2,)</f>
        <v>EDGAR</v>
      </c>
      <c r="G489" s="5" t="s">
        <v>27</v>
      </c>
      <c r="H489" s="5" t="s">
        <v>2</v>
      </c>
      <c r="I489" s="5" t="s">
        <v>2</v>
      </c>
      <c r="J489" t="s">
        <v>10</v>
      </c>
    </row>
    <row r="490" spans="1:10" x14ac:dyDescent="0.25">
      <c r="A490" s="6" t="s">
        <v>1964</v>
      </c>
      <c r="B490" s="13" t="str">
        <f>VLOOKUP(A490,MUNI_LIST!B:C,2,)</f>
        <v xml:space="preserve">PIERCE                        </v>
      </c>
      <c r="C490" s="6" t="s">
        <v>1985</v>
      </c>
      <c r="D490" s="7" t="str">
        <f t="shared" si="7"/>
        <v>47121</v>
      </c>
      <c r="E490" s="13" t="str">
        <f>VLOOKUP(D490,MUNI_LIST!G:H,2,)</f>
        <v>VILLAGE</v>
      </c>
      <c r="F490" s="13" t="str">
        <f>VLOOKUP(D490,MUNI_LIST!I:J,2,)</f>
        <v>ELLSWORTH</v>
      </c>
      <c r="G490" s="5" t="s">
        <v>27</v>
      </c>
      <c r="H490" s="5" t="s">
        <v>2</v>
      </c>
      <c r="I490" s="5" t="s">
        <v>2</v>
      </c>
      <c r="J490" t="s">
        <v>10</v>
      </c>
    </row>
    <row r="491" spans="1:10" x14ac:dyDescent="0.25">
      <c r="A491" s="6" t="s">
        <v>1954</v>
      </c>
      <c r="B491" s="13" t="str">
        <f>VLOOKUP(A491,MUNI_LIST!B:C,2,)</f>
        <v xml:space="preserve">RACINE                        </v>
      </c>
      <c r="C491" s="6" t="s">
        <v>1985</v>
      </c>
      <c r="D491" s="7" t="str">
        <f t="shared" si="7"/>
        <v>51121</v>
      </c>
      <c r="E491" s="13" t="str">
        <f>VLOOKUP(D491,MUNI_LIST!G:H,2,)</f>
        <v>VILLAGE</v>
      </c>
      <c r="F491" s="13" t="str">
        <f>VLOOKUP(D491,MUNI_LIST!I:J,2,)</f>
        <v>ELMWOOD PARK</v>
      </c>
      <c r="G491" s="5" t="s">
        <v>1</v>
      </c>
      <c r="H491" s="5" t="s">
        <v>2</v>
      </c>
      <c r="I491" s="5" t="s">
        <v>2</v>
      </c>
      <c r="J491" t="s">
        <v>3</v>
      </c>
    </row>
    <row r="492" spans="1:10" x14ac:dyDescent="0.25">
      <c r="A492" s="6" t="s">
        <v>1941</v>
      </c>
      <c r="B492" s="13" t="str">
        <f>VLOOKUP(A492,MUNI_LIST!B:C,2,)</f>
        <v xml:space="preserve">SHEBOYGAN                     </v>
      </c>
      <c r="C492" s="6" t="s">
        <v>1985</v>
      </c>
      <c r="D492" s="7" t="str">
        <f t="shared" si="7"/>
        <v>59121</v>
      </c>
      <c r="E492" s="13" t="str">
        <f>VLOOKUP(D492,MUNI_LIST!G:H,2,)</f>
        <v>VILLAGE</v>
      </c>
      <c r="F492" s="13" t="str">
        <f>VLOOKUP(D492,MUNI_LIST!I:J,2,)</f>
        <v>ELKHART LAKE</v>
      </c>
      <c r="G492" s="5" t="s">
        <v>26</v>
      </c>
      <c r="H492" s="5" t="s">
        <v>2</v>
      </c>
      <c r="I492" s="5" t="s">
        <v>2</v>
      </c>
      <c r="J492" t="s">
        <v>10</v>
      </c>
    </row>
    <row r="493" spans="1:10" x14ac:dyDescent="0.25">
      <c r="A493" s="6" t="s">
        <v>1963</v>
      </c>
      <c r="B493" s="13" t="str">
        <f>VLOOKUP(A493,MUNI_LIST!B:C,2,)</f>
        <v xml:space="preserve">TREMPEALEAU                   </v>
      </c>
      <c r="C493" s="6" t="s">
        <v>1985</v>
      </c>
      <c r="D493" s="7" t="str">
        <f t="shared" si="7"/>
        <v>61121</v>
      </c>
      <c r="E493" s="13" t="str">
        <f>VLOOKUP(D493,MUNI_LIST!G:H,2,)</f>
        <v>VILLAGE</v>
      </c>
      <c r="F493" s="13" t="str">
        <f>VLOOKUP(D493,MUNI_LIST!I:J,2,)</f>
        <v>ELEVA</v>
      </c>
      <c r="G493" s="5" t="s">
        <v>32</v>
      </c>
      <c r="H493" s="5" t="s">
        <v>2</v>
      </c>
      <c r="I493" s="5" t="s">
        <v>2</v>
      </c>
      <c r="J493" t="s">
        <v>3</v>
      </c>
    </row>
    <row r="494" spans="1:10" x14ac:dyDescent="0.25">
      <c r="A494" s="6" t="s">
        <v>1930</v>
      </c>
      <c r="B494" s="13" t="str">
        <f>VLOOKUP(A494,MUNI_LIST!B:C,2,)</f>
        <v xml:space="preserve">WALWORTH                      </v>
      </c>
      <c r="C494" s="6" t="s">
        <v>1985</v>
      </c>
      <c r="D494" s="7" t="str">
        <f t="shared" si="7"/>
        <v>64121</v>
      </c>
      <c r="E494" s="13" t="str">
        <f>VLOOKUP(D494,MUNI_LIST!G:H,2,)</f>
        <v>VILLAGE</v>
      </c>
      <c r="F494" s="13" t="str">
        <f>VLOOKUP(D494,MUNI_LIST!I:J,2,)</f>
        <v>EAST TROY</v>
      </c>
      <c r="G494" s="5" t="s">
        <v>156</v>
      </c>
      <c r="H494" s="5" t="s">
        <v>2</v>
      </c>
      <c r="I494" s="5" t="s">
        <v>2</v>
      </c>
      <c r="J494" t="s">
        <v>3</v>
      </c>
    </row>
    <row r="495" spans="1:10" x14ac:dyDescent="0.25">
      <c r="A495" s="6" t="s">
        <v>1943</v>
      </c>
      <c r="B495" s="13" t="str">
        <f>VLOOKUP(A495,MUNI_LIST!B:C,2,)</f>
        <v xml:space="preserve">WAUKESHA                      </v>
      </c>
      <c r="C495" s="6" t="s">
        <v>1985</v>
      </c>
      <c r="D495" s="7" t="str">
        <f t="shared" si="7"/>
        <v>67121</v>
      </c>
      <c r="E495" s="13" t="str">
        <f>VLOOKUP(D495,MUNI_LIST!G:H,2,)</f>
        <v>VILLAGE</v>
      </c>
      <c r="F495" s="13" t="str">
        <f>VLOOKUP(D495,MUNI_LIST!I:J,2,)</f>
        <v>EAGLE</v>
      </c>
      <c r="G495" s="5" t="s">
        <v>33</v>
      </c>
      <c r="H495" s="5" t="s">
        <v>421</v>
      </c>
      <c r="I495" s="5" t="s">
        <v>2</v>
      </c>
      <c r="J495" t="s">
        <v>3</v>
      </c>
    </row>
    <row r="496" spans="1:10" x14ac:dyDescent="0.25">
      <c r="A496" s="6" t="s">
        <v>1945</v>
      </c>
      <c r="B496" s="13" t="str">
        <f>VLOOKUP(A496,MUNI_LIST!B:C,2,)</f>
        <v xml:space="preserve">WINNEBAGO                     </v>
      </c>
      <c r="C496" s="6" t="s">
        <v>1985</v>
      </c>
      <c r="D496" s="7" t="str">
        <f t="shared" si="7"/>
        <v>70121</v>
      </c>
      <c r="E496" s="13" t="str">
        <f>VLOOKUP(D496,MUNI_LIST!G:H,2,)</f>
        <v>VILLAGE</v>
      </c>
      <c r="F496" s="13" t="str">
        <f>VLOOKUP(D496,MUNI_LIST!I:J,2,)</f>
        <v>FOX CROSSING</v>
      </c>
      <c r="G496" s="5" t="s">
        <v>26</v>
      </c>
      <c r="H496" s="5" t="s">
        <v>446</v>
      </c>
      <c r="I496" s="5" t="s">
        <v>2</v>
      </c>
      <c r="J496" t="s">
        <v>10</v>
      </c>
    </row>
    <row r="497" spans="1:10" x14ac:dyDescent="0.25">
      <c r="A497" s="6" t="s">
        <v>1945</v>
      </c>
      <c r="B497" s="13" t="str">
        <f>VLOOKUP(A497,MUNI_LIST!B:C,2,)</f>
        <v xml:space="preserve">WINNEBAGO                     </v>
      </c>
      <c r="C497" s="6" t="s">
        <v>1985</v>
      </c>
      <c r="D497" s="7" t="str">
        <f t="shared" si="7"/>
        <v>70121</v>
      </c>
      <c r="E497" s="13" t="str">
        <f>VLOOKUP(D497,MUNI_LIST!G:H,2,)</f>
        <v>VILLAGE</v>
      </c>
      <c r="F497" s="13" t="str">
        <f>VLOOKUP(D497,MUNI_LIST!I:J,2,)</f>
        <v>FOX CROSSING</v>
      </c>
      <c r="G497" s="5" t="s">
        <v>58</v>
      </c>
      <c r="H497" s="5" t="s">
        <v>2</v>
      </c>
      <c r="I497" s="5" t="s">
        <v>2</v>
      </c>
      <c r="J497" t="s">
        <v>3</v>
      </c>
    </row>
    <row r="498" spans="1:10" x14ac:dyDescent="0.25">
      <c r="A498" s="6" t="s">
        <v>455</v>
      </c>
      <c r="B498" s="13" t="str">
        <f>VLOOKUP(A498,MUNI_LIST!B:C,2,)</f>
        <v xml:space="preserve">ADAMS                         </v>
      </c>
      <c r="C498" s="6" t="s">
        <v>1986</v>
      </c>
      <c r="D498" s="7" t="str">
        <f t="shared" si="7"/>
        <v>01126</v>
      </c>
      <c r="E498" s="13" t="str">
        <f>VLOOKUP(D498,MUNI_LIST!G:H,2,)</f>
        <v>VILLAGE</v>
      </c>
      <c r="F498" s="13" t="str">
        <f>VLOOKUP(D498,MUNI_LIST!I:J,2,)</f>
        <v>FRIENDSHIP</v>
      </c>
      <c r="G498" s="5" t="s">
        <v>1</v>
      </c>
      <c r="H498" s="5" t="s">
        <v>2</v>
      </c>
      <c r="I498" s="5" t="s">
        <v>2</v>
      </c>
      <c r="J498" t="s">
        <v>3</v>
      </c>
    </row>
    <row r="499" spans="1:10" x14ac:dyDescent="0.25">
      <c r="A499" s="6" t="s">
        <v>1928</v>
      </c>
      <c r="B499" s="13" t="str">
        <f>VLOOKUP(A499,MUNI_LIST!B:C,2,)</f>
        <v xml:space="preserve">ROCK                          </v>
      </c>
      <c r="C499" s="6" t="s">
        <v>1986</v>
      </c>
      <c r="D499" s="7" t="str">
        <f t="shared" si="7"/>
        <v>53126</v>
      </c>
      <c r="E499" s="13" t="str">
        <f>VLOOKUP(D499,MUNI_LIST!G:H,2,)</f>
        <v>VILLAGE</v>
      </c>
      <c r="F499" s="13" t="str">
        <f>VLOOKUP(D499,MUNI_LIST!I:J,2,)</f>
        <v>FOOTVILLE</v>
      </c>
      <c r="G499" s="5" t="s">
        <v>49</v>
      </c>
      <c r="H499" s="5" t="s">
        <v>2</v>
      </c>
      <c r="I499" s="5" t="s">
        <v>2</v>
      </c>
      <c r="J499" t="s">
        <v>50</v>
      </c>
    </row>
    <row r="500" spans="1:10" x14ac:dyDescent="0.25">
      <c r="A500" s="6" t="s">
        <v>1913</v>
      </c>
      <c r="B500" s="13" t="str">
        <f>VLOOKUP(A500,MUNI_LIST!B:C,2,)</f>
        <v xml:space="preserve">DOOR                          </v>
      </c>
      <c r="C500" s="6" t="s">
        <v>1987</v>
      </c>
      <c r="D500" s="7" t="str">
        <f t="shared" si="7"/>
        <v>15127</v>
      </c>
      <c r="E500" s="13" t="str">
        <f>VLOOKUP(D500,MUNI_LIST!G:H,2,)</f>
        <v>VILLAGE</v>
      </c>
      <c r="F500" s="13" t="str">
        <f>VLOOKUP(D500,MUNI_LIST!I:J,2,)</f>
        <v>FORESTVILLE</v>
      </c>
      <c r="G500" s="5" t="s">
        <v>25</v>
      </c>
      <c r="H500" s="5" t="s">
        <v>2</v>
      </c>
      <c r="I500" s="5" t="s">
        <v>2</v>
      </c>
      <c r="J500" t="s">
        <v>10</v>
      </c>
    </row>
    <row r="501" spans="1:10" x14ac:dyDescent="0.25">
      <c r="A501" s="6" t="s">
        <v>1915</v>
      </c>
      <c r="B501" s="13" t="str">
        <f>VLOOKUP(A501,MUNI_LIST!B:C,2,)</f>
        <v xml:space="preserve">EAU CLAIRE                    </v>
      </c>
      <c r="C501" s="6" t="s">
        <v>1987</v>
      </c>
      <c r="D501" s="7" t="str">
        <f t="shared" si="7"/>
        <v>18127</v>
      </c>
      <c r="E501" s="13" t="str">
        <f>VLOOKUP(D501,MUNI_LIST!G:H,2,)</f>
        <v>VILLAGE</v>
      </c>
      <c r="F501" s="13" t="str">
        <f>VLOOKUP(D501,MUNI_LIST!I:J,2,)</f>
        <v>FALL CREEK</v>
      </c>
      <c r="G501" s="5" t="s">
        <v>156</v>
      </c>
      <c r="H501" s="5" t="s">
        <v>2</v>
      </c>
      <c r="I501" s="5" t="s">
        <v>2</v>
      </c>
      <c r="J501" t="s">
        <v>3</v>
      </c>
    </row>
    <row r="502" spans="1:10" x14ac:dyDescent="0.25">
      <c r="A502" s="6" t="s">
        <v>1915</v>
      </c>
      <c r="B502" s="13" t="str">
        <f>VLOOKUP(A502,MUNI_LIST!B:C,2,)</f>
        <v xml:space="preserve">EAU CLAIRE                    </v>
      </c>
      <c r="C502" s="6" t="s">
        <v>1987</v>
      </c>
      <c r="D502" s="7" t="str">
        <f t="shared" si="7"/>
        <v>18127</v>
      </c>
      <c r="E502" s="13" t="str">
        <f>VLOOKUP(D502,MUNI_LIST!G:H,2,)</f>
        <v>VILLAGE</v>
      </c>
      <c r="F502" s="13" t="str">
        <f>VLOOKUP(D502,MUNI_LIST!I:J,2,)</f>
        <v>FALL CREEK</v>
      </c>
      <c r="G502" s="5" t="s">
        <v>22</v>
      </c>
      <c r="H502" s="5" t="s">
        <v>2</v>
      </c>
      <c r="I502" s="5" t="s">
        <v>2</v>
      </c>
      <c r="J502" t="s">
        <v>3</v>
      </c>
    </row>
    <row r="503" spans="1:10" x14ac:dyDescent="0.25">
      <c r="A503" s="6" t="s">
        <v>461</v>
      </c>
      <c r="B503" s="13" t="str">
        <f>VLOOKUP(A503,MUNI_LIST!B:C,2,)</f>
        <v xml:space="preserve">BURNETT                       </v>
      </c>
      <c r="C503" s="6" t="s">
        <v>1988</v>
      </c>
      <c r="D503" s="7" t="str">
        <f t="shared" si="7"/>
        <v>07131</v>
      </c>
      <c r="E503" s="13" t="str">
        <f>VLOOKUP(D503,MUNI_LIST!G:H,2,)</f>
        <v>VILLAGE</v>
      </c>
      <c r="F503" s="13" t="str">
        <f>VLOOKUP(D503,MUNI_LIST!I:J,2,)</f>
        <v>GRANTSBURG</v>
      </c>
      <c r="G503" s="5" t="s">
        <v>62</v>
      </c>
      <c r="H503" s="5" t="s">
        <v>2</v>
      </c>
      <c r="I503" s="5" t="s">
        <v>2</v>
      </c>
      <c r="J503" t="s">
        <v>10</v>
      </c>
    </row>
    <row r="504" spans="1:10" x14ac:dyDescent="0.25">
      <c r="A504" s="6" t="s">
        <v>1969</v>
      </c>
      <c r="B504" s="13" t="str">
        <f>VLOOKUP(A504,MUNI_LIST!B:C,2,)</f>
        <v xml:space="preserve">MILWAUKEE                     </v>
      </c>
      <c r="C504" s="6" t="s">
        <v>1988</v>
      </c>
      <c r="D504" s="7" t="str">
        <f t="shared" si="7"/>
        <v>40131</v>
      </c>
      <c r="E504" s="13" t="str">
        <f>VLOOKUP(D504,MUNI_LIST!G:H,2,)</f>
        <v>VILLAGE</v>
      </c>
      <c r="F504" s="13" t="str">
        <f>VLOOKUP(D504,MUNI_LIST!I:J,2,)</f>
        <v>GREENDALE</v>
      </c>
      <c r="G504" s="5" t="s">
        <v>33</v>
      </c>
      <c r="H504" s="5" t="s">
        <v>268</v>
      </c>
      <c r="I504" s="5" t="s">
        <v>2</v>
      </c>
      <c r="J504" t="s">
        <v>3</v>
      </c>
    </row>
    <row r="505" spans="1:10" x14ac:dyDescent="0.25">
      <c r="A505" s="6" t="s">
        <v>1969</v>
      </c>
      <c r="B505" s="13" t="str">
        <f>VLOOKUP(A505,MUNI_LIST!B:C,2,)</f>
        <v xml:space="preserve">MILWAUKEE                     </v>
      </c>
      <c r="C505" s="6" t="s">
        <v>1988</v>
      </c>
      <c r="D505" s="7" t="str">
        <f t="shared" si="7"/>
        <v>40131</v>
      </c>
      <c r="E505" s="13" t="str">
        <f>VLOOKUP(D505,MUNI_LIST!G:H,2,)</f>
        <v>VILLAGE</v>
      </c>
      <c r="F505" s="13" t="str">
        <f>VLOOKUP(D505,MUNI_LIST!I:J,2,)</f>
        <v>GREENDALE</v>
      </c>
      <c r="G505" s="5" t="s">
        <v>59</v>
      </c>
      <c r="H505" s="5" t="s">
        <v>2</v>
      </c>
      <c r="I505" s="5" t="s">
        <v>2</v>
      </c>
      <c r="J505" t="s">
        <v>60</v>
      </c>
    </row>
    <row r="506" spans="1:10" x14ac:dyDescent="0.25">
      <c r="A506" s="6" t="s">
        <v>1940</v>
      </c>
      <c r="B506" s="13" t="str">
        <f>VLOOKUP(A506,MUNI_LIST!B:C,2,)</f>
        <v xml:space="preserve">SHAWANO                       </v>
      </c>
      <c r="C506" s="6" t="s">
        <v>1988</v>
      </c>
      <c r="D506" s="7" t="str">
        <f t="shared" si="7"/>
        <v>58131</v>
      </c>
      <c r="E506" s="13" t="str">
        <f>VLOOKUP(D506,MUNI_LIST!G:H,2,)</f>
        <v>VILLAGE</v>
      </c>
      <c r="F506" s="13" t="str">
        <f>VLOOKUP(D506,MUNI_LIST!I:J,2,)</f>
        <v>GRESHAM</v>
      </c>
      <c r="G506" s="5" t="s">
        <v>59</v>
      </c>
      <c r="H506" s="5" t="s">
        <v>2</v>
      </c>
      <c r="I506" s="5" t="s">
        <v>2</v>
      </c>
      <c r="J506" t="s">
        <v>60</v>
      </c>
    </row>
    <row r="507" spans="1:10" x14ac:dyDescent="0.25">
      <c r="A507" s="6" t="s">
        <v>1970</v>
      </c>
      <c r="B507" s="13" t="str">
        <f>VLOOKUP(A507,MUNI_LIST!B:C,2,)</f>
        <v xml:space="preserve">TAYLOR                        </v>
      </c>
      <c r="C507" s="6" t="s">
        <v>1988</v>
      </c>
      <c r="D507" s="7" t="str">
        <f t="shared" si="7"/>
        <v>60131</v>
      </c>
      <c r="E507" s="13" t="str">
        <f>VLOOKUP(D507,MUNI_LIST!G:H,2,)</f>
        <v>VILLAGE</v>
      </c>
      <c r="F507" s="13" t="str">
        <f>VLOOKUP(D507,MUNI_LIST!I:J,2,)</f>
        <v>GILMAN</v>
      </c>
      <c r="G507" s="5" t="s">
        <v>1</v>
      </c>
      <c r="H507" s="5" t="s">
        <v>2</v>
      </c>
      <c r="I507" s="5" t="s">
        <v>2</v>
      </c>
      <c r="J507" t="s">
        <v>3</v>
      </c>
    </row>
    <row r="508" spans="1:10" x14ac:dyDescent="0.25">
      <c r="A508" s="6" t="s">
        <v>1930</v>
      </c>
      <c r="B508" s="13" t="str">
        <f>VLOOKUP(A508,MUNI_LIST!B:C,2,)</f>
        <v xml:space="preserve">WALWORTH                      </v>
      </c>
      <c r="C508" s="6" t="s">
        <v>1988</v>
      </c>
      <c r="D508" s="7" t="str">
        <f t="shared" si="7"/>
        <v>64131</v>
      </c>
      <c r="E508" s="13" t="str">
        <f>VLOOKUP(D508,MUNI_LIST!G:H,2,)</f>
        <v>VILLAGE</v>
      </c>
      <c r="F508" s="13" t="str">
        <f>VLOOKUP(D508,MUNI_LIST!I:J,2,)</f>
        <v>GENOA CITY</v>
      </c>
      <c r="G508" s="5" t="s">
        <v>99</v>
      </c>
      <c r="H508" s="5" t="s">
        <v>2</v>
      </c>
      <c r="I508" s="5" t="s">
        <v>2</v>
      </c>
      <c r="J508" t="s">
        <v>3</v>
      </c>
    </row>
    <row r="509" spans="1:10" x14ac:dyDescent="0.25">
      <c r="A509" s="6" t="s">
        <v>1932</v>
      </c>
      <c r="B509" s="13" t="str">
        <f>VLOOKUP(A509,MUNI_LIST!B:C,2,)</f>
        <v xml:space="preserve">WASHINGTON                    </v>
      </c>
      <c r="C509" s="6" t="s">
        <v>1988</v>
      </c>
      <c r="D509" s="7" t="str">
        <f t="shared" si="7"/>
        <v>66131</v>
      </c>
      <c r="E509" s="13" t="str">
        <f>VLOOKUP(D509,MUNI_LIST!G:H,2,)</f>
        <v>VILLAGE</v>
      </c>
      <c r="F509" s="13" t="str">
        <f>VLOOKUP(D509,MUNI_LIST!I:J,2,)</f>
        <v>GERMANTOWN</v>
      </c>
      <c r="G509" s="5" t="s">
        <v>26</v>
      </c>
      <c r="H509" s="5" t="s">
        <v>2</v>
      </c>
      <c r="I509" s="5" t="s">
        <v>2</v>
      </c>
      <c r="J509" t="s">
        <v>10</v>
      </c>
    </row>
    <row r="510" spans="1:10" x14ac:dyDescent="0.25">
      <c r="A510" s="6" t="s">
        <v>1955</v>
      </c>
      <c r="B510" s="13" t="str">
        <f>VLOOKUP(A510,MUNI_LIST!B:C,2,)</f>
        <v xml:space="preserve">DODGE                         </v>
      </c>
      <c r="C510" s="6" t="s">
        <v>1989</v>
      </c>
      <c r="D510" s="7" t="str">
        <f t="shared" si="7"/>
        <v>14136</v>
      </c>
      <c r="E510" s="13" t="str">
        <f>VLOOKUP(D510,MUNI_LIST!G:H,2,)</f>
        <v>VILLAGE</v>
      </c>
      <c r="F510" s="13" t="str">
        <f>VLOOKUP(D510,MUNI_LIST!I:J,2,)</f>
        <v>HUSTISFORD</v>
      </c>
      <c r="G510" s="5" t="s">
        <v>33</v>
      </c>
      <c r="H510" s="5" t="s">
        <v>2</v>
      </c>
      <c r="I510" s="5" t="s">
        <v>2</v>
      </c>
      <c r="J510" t="s">
        <v>3</v>
      </c>
    </row>
    <row r="511" spans="1:10" x14ac:dyDescent="0.25">
      <c r="A511" s="6" t="s">
        <v>1916</v>
      </c>
      <c r="B511" s="13" t="str">
        <f>VLOOKUP(A511,MUNI_LIST!B:C,2,)</f>
        <v xml:space="preserve">GRANT                         </v>
      </c>
      <c r="C511" s="6" t="s">
        <v>1989</v>
      </c>
      <c r="D511" s="7" t="str">
        <f t="shared" si="7"/>
        <v>22136</v>
      </c>
      <c r="E511" s="13" t="str">
        <f>VLOOKUP(D511,MUNI_LIST!G:H,2,)</f>
        <v>VILLAGE</v>
      </c>
      <c r="F511" s="13" t="str">
        <f>VLOOKUP(D511,MUNI_LIST!I:J,2,)</f>
        <v>HAZEL GREEN</v>
      </c>
      <c r="G511" s="5" t="s">
        <v>36</v>
      </c>
      <c r="H511" s="5" t="s">
        <v>2</v>
      </c>
      <c r="I511" s="5" t="s">
        <v>2</v>
      </c>
      <c r="J511" t="s">
        <v>3</v>
      </c>
    </row>
    <row r="512" spans="1:10" x14ac:dyDescent="0.25">
      <c r="A512" s="6" t="s">
        <v>1916</v>
      </c>
      <c r="B512" s="13" t="str">
        <f>VLOOKUP(A512,MUNI_LIST!B:C,2,)</f>
        <v xml:space="preserve">GRANT                         </v>
      </c>
      <c r="C512" s="6" t="s">
        <v>1989</v>
      </c>
      <c r="D512" s="7" t="str">
        <f t="shared" si="7"/>
        <v>22136</v>
      </c>
      <c r="E512" s="13" t="str">
        <f>VLOOKUP(D512,MUNI_LIST!G:H,2,)</f>
        <v>VILLAGE</v>
      </c>
      <c r="F512" s="13" t="str">
        <f>VLOOKUP(D512,MUNI_LIST!I:J,2,)</f>
        <v>HAZEL GREEN</v>
      </c>
      <c r="G512" s="5" t="s">
        <v>156</v>
      </c>
      <c r="H512" s="5" t="s">
        <v>2</v>
      </c>
      <c r="I512" s="5" t="s">
        <v>2</v>
      </c>
      <c r="J512" t="s">
        <v>3</v>
      </c>
    </row>
    <row r="513" spans="1:10" x14ac:dyDescent="0.25">
      <c r="A513" s="6" t="s">
        <v>1967</v>
      </c>
      <c r="B513" s="13" t="str">
        <f>VLOOKUP(A513,MUNI_LIST!B:C,2,)</f>
        <v xml:space="preserve">MARATHON                      </v>
      </c>
      <c r="C513" s="6" t="s">
        <v>1989</v>
      </c>
      <c r="D513" s="7" t="str">
        <f t="shared" si="7"/>
        <v>37136</v>
      </c>
      <c r="E513" s="13" t="str">
        <f>VLOOKUP(D513,MUNI_LIST!G:H,2,)</f>
        <v>VILLAGE</v>
      </c>
      <c r="F513" s="13" t="str">
        <f>VLOOKUP(D513,MUNI_LIST!I:J,2,)</f>
        <v>HATLEY</v>
      </c>
      <c r="G513" s="5" t="s">
        <v>27</v>
      </c>
      <c r="H513" s="5" t="s">
        <v>2</v>
      </c>
      <c r="I513" s="5" t="s">
        <v>2</v>
      </c>
      <c r="J513" t="s">
        <v>10</v>
      </c>
    </row>
    <row r="514" spans="1:10" x14ac:dyDescent="0.25">
      <c r="A514" s="6" t="s">
        <v>1943</v>
      </c>
      <c r="B514" s="13" t="str">
        <f>VLOOKUP(A514,MUNI_LIST!B:C,2,)</f>
        <v xml:space="preserve">WAUKESHA                      </v>
      </c>
      <c r="C514" s="6" t="s">
        <v>1989</v>
      </c>
      <c r="D514" s="7" t="str">
        <f t="shared" si="7"/>
        <v>67136</v>
      </c>
      <c r="E514" s="13" t="str">
        <f>VLOOKUP(D514,MUNI_LIST!G:H,2,)</f>
        <v>VILLAGE</v>
      </c>
      <c r="F514" s="13" t="str">
        <f>VLOOKUP(D514,MUNI_LIST!I:J,2,)</f>
        <v>HARTLAND</v>
      </c>
      <c r="G514" s="5" t="s">
        <v>26</v>
      </c>
      <c r="H514" s="5" t="s">
        <v>2</v>
      </c>
      <c r="I514" s="5" t="s">
        <v>2</v>
      </c>
      <c r="J514" t="s">
        <v>10</v>
      </c>
    </row>
    <row r="515" spans="1:10" x14ac:dyDescent="0.25">
      <c r="A515" s="6" t="s">
        <v>1955</v>
      </c>
      <c r="B515" s="13" t="str">
        <f>VLOOKUP(A515,MUNI_LIST!B:C,2,)</f>
        <v xml:space="preserve">DODGE                         </v>
      </c>
      <c r="C515" s="6" t="s">
        <v>1990</v>
      </c>
      <c r="D515" s="7" t="str">
        <f t="shared" ref="D515:D578" si="8">A515&amp;C515</f>
        <v>14141</v>
      </c>
      <c r="E515" s="13" t="str">
        <f>VLOOKUP(D515,MUNI_LIST!G:H,2,)</f>
        <v>VILLAGE</v>
      </c>
      <c r="F515" s="13" t="str">
        <f>VLOOKUP(D515,MUNI_LIST!I:J,2,)</f>
        <v>IRON RIDGE</v>
      </c>
      <c r="G515" s="5" t="s">
        <v>26</v>
      </c>
      <c r="H515" s="5" t="s">
        <v>2</v>
      </c>
      <c r="I515" s="5" t="s">
        <v>2</v>
      </c>
      <c r="J515" t="s">
        <v>10</v>
      </c>
    </row>
    <row r="516" spans="1:10" x14ac:dyDescent="0.25">
      <c r="A516" s="6" t="s">
        <v>1955</v>
      </c>
      <c r="B516" s="13" t="str">
        <f>VLOOKUP(A516,MUNI_LIST!B:C,2,)</f>
        <v xml:space="preserve">DODGE                         </v>
      </c>
      <c r="C516" s="6" t="s">
        <v>1990</v>
      </c>
      <c r="D516" s="7" t="str">
        <f t="shared" si="8"/>
        <v>14141</v>
      </c>
      <c r="E516" s="13" t="str">
        <f>VLOOKUP(D516,MUNI_LIST!G:H,2,)</f>
        <v>VILLAGE</v>
      </c>
      <c r="F516" s="13" t="str">
        <f>VLOOKUP(D516,MUNI_LIST!I:J,2,)</f>
        <v>IRON RIDGE</v>
      </c>
      <c r="G516" s="5" t="s">
        <v>1</v>
      </c>
      <c r="H516" s="5" t="s">
        <v>2</v>
      </c>
      <c r="I516" s="5" t="s">
        <v>2</v>
      </c>
      <c r="J516" t="s">
        <v>3</v>
      </c>
    </row>
    <row r="517" spans="1:10" x14ac:dyDescent="0.25">
      <c r="A517" s="6" t="s">
        <v>1953</v>
      </c>
      <c r="B517" s="13" t="str">
        <f>VLOOKUP(A517,MUNI_LIST!B:C,2,)</f>
        <v xml:space="preserve">PORTAGE                       </v>
      </c>
      <c r="C517" s="6" t="s">
        <v>1990</v>
      </c>
      <c r="D517" s="7" t="str">
        <f t="shared" si="8"/>
        <v>49141</v>
      </c>
      <c r="E517" s="13" t="str">
        <f>VLOOKUP(D517,MUNI_LIST!G:H,2,)</f>
        <v>VILLAGE</v>
      </c>
      <c r="F517" s="13" t="str">
        <f>VLOOKUP(D517,MUNI_LIST!I:J,2,)</f>
        <v>JUNCTION CITY</v>
      </c>
      <c r="G517" s="5" t="s">
        <v>13</v>
      </c>
      <c r="H517" s="5" t="s">
        <v>2</v>
      </c>
      <c r="I517" s="5" t="s">
        <v>2</v>
      </c>
      <c r="J517" t="s">
        <v>14</v>
      </c>
    </row>
    <row r="518" spans="1:10" x14ac:dyDescent="0.25">
      <c r="A518" s="6" t="s">
        <v>1953</v>
      </c>
      <c r="B518" s="13" t="str">
        <f>VLOOKUP(A518,MUNI_LIST!B:C,2,)</f>
        <v xml:space="preserve">PORTAGE                       </v>
      </c>
      <c r="C518" s="6" t="s">
        <v>1990</v>
      </c>
      <c r="D518" s="7" t="str">
        <f t="shared" si="8"/>
        <v>49141</v>
      </c>
      <c r="E518" s="13" t="str">
        <f>VLOOKUP(D518,MUNI_LIST!G:H,2,)</f>
        <v>VILLAGE</v>
      </c>
      <c r="F518" s="13" t="str">
        <f>VLOOKUP(D518,MUNI_LIST!I:J,2,)</f>
        <v>JUNCTION CITY</v>
      </c>
      <c r="G518" s="5" t="s">
        <v>22</v>
      </c>
      <c r="H518" s="5" t="s">
        <v>2</v>
      </c>
      <c r="I518" s="5" t="s">
        <v>2</v>
      </c>
      <c r="J518" t="s">
        <v>3</v>
      </c>
    </row>
    <row r="519" spans="1:10" x14ac:dyDescent="0.25">
      <c r="A519" s="6" t="s">
        <v>1914</v>
      </c>
      <c r="B519" s="13" t="str">
        <f>VLOOKUP(A519,MUNI_LIST!B:C,2,)</f>
        <v xml:space="preserve">DOUGLAS                       </v>
      </c>
      <c r="C519" s="6" t="s">
        <v>1991</v>
      </c>
      <c r="D519" s="7" t="str">
        <f t="shared" si="8"/>
        <v>16146</v>
      </c>
      <c r="E519" s="13" t="str">
        <f>VLOOKUP(D519,MUNI_LIST!G:H,2,)</f>
        <v>VILLAGE</v>
      </c>
      <c r="F519" s="13" t="str">
        <f>VLOOKUP(D519,MUNI_LIST!I:J,2,)</f>
        <v>LAKE NEBAGAMON</v>
      </c>
      <c r="G519" s="5" t="s">
        <v>22</v>
      </c>
      <c r="H519" s="5" t="s">
        <v>2</v>
      </c>
      <c r="I519" s="5" t="s">
        <v>2</v>
      </c>
      <c r="J519" t="s">
        <v>3</v>
      </c>
    </row>
    <row r="520" spans="1:10" x14ac:dyDescent="0.25">
      <c r="A520" s="6" t="s">
        <v>1919</v>
      </c>
      <c r="B520" s="13" t="str">
        <f>VLOOKUP(A520,MUNI_LIST!B:C,2,)</f>
        <v xml:space="preserve">JUNEAU                        </v>
      </c>
      <c r="C520" s="6" t="s">
        <v>1991</v>
      </c>
      <c r="D520" s="7" t="str">
        <f t="shared" si="8"/>
        <v>29146</v>
      </c>
      <c r="E520" s="13" t="str">
        <f>VLOOKUP(D520,MUNI_LIST!G:H,2,)</f>
        <v>VILLAGE</v>
      </c>
      <c r="F520" s="13" t="str">
        <f>VLOOKUP(D520,MUNI_LIST!I:J,2,)</f>
        <v>LYNDON STATION</v>
      </c>
      <c r="G520" s="5" t="s">
        <v>33</v>
      </c>
      <c r="H520" s="5" t="s">
        <v>204</v>
      </c>
      <c r="I520" s="5" t="s">
        <v>2</v>
      </c>
      <c r="J520" t="s">
        <v>3</v>
      </c>
    </row>
    <row r="521" spans="1:10" x14ac:dyDescent="0.25">
      <c r="A521" s="6" t="s">
        <v>1967</v>
      </c>
      <c r="B521" s="13" t="str">
        <f>VLOOKUP(A521,MUNI_LIST!B:C,2,)</f>
        <v xml:space="preserve">MARATHON                      </v>
      </c>
      <c r="C521" s="6" t="s">
        <v>1991</v>
      </c>
      <c r="D521" s="7" t="str">
        <f t="shared" si="8"/>
        <v>37146</v>
      </c>
      <c r="E521" s="13" t="str">
        <f>VLOOKUP(D521,MUNI_LIST!G:H,2,)</f>
        <v>VILLAGE</v>
      </c>
      <c r="F521" s="13" t="str">
        <f>VLOOKUP(D521,MUNI_LIST!I:J,2,)</f>
        <v>MAINE</v>
      </c>
      <c r="G521" s="5" t="s">
        <v>13</v>
      </c>
      <c r="H521" s="5" t="s">
        <v>2</v>
      </c>
      <c r="I521" s="5" t="s">
        <v>2</v>
      </c>
      <c r="J521" t="s">
        <v>14</v>
      </c>
    </row>
    <row r="522" spans="1:10" x14ac:dyDescent="0.25">
      <c r="A522" s="6" t="s">
        <v>1943</v>
      </c>
      <c r="B522" s="13" t="str">
        <f>VLOOKUP(A522,MUNI_LIST!B:C,2,)</f>
        <v xml:space="preserve">WAUKESHA                      </v>
      </c>
      <c r="C522" s="6" t="s">
        <v>1992</v>
      </c>
      <c r="D522" s="7" t="str">
        <f t="shared" si="8"/>
        <v>67147</v>
      </c>
      <c r="E522" s="13" t="str">
        <f>VLOOKUP(D522,MUNI_LIST!G:H,2,)</f>
        <v>VILLAGE</v>
      </c>
      <c r="F522" s="13" t="str">
        <f>VLOOKUP(D522,MUNI_LIST!I:J,2,)</f>
        <v>LANNON</v>
      </c>
      <c r="G522" s="5" t="s">
        <v>77</v>
      </c>
      <c r="H522" s="5" t="s">
        <v>2</v>
      </c>
      <c r="I522" s="5" t="s">
        <v>2</v>
      </c>
      <c r="J522" t="s">
        <v>14</v>
      </c>
    </row>
    <row r="523" spans="1:10" x14ac:dyDescent="0.25">
      <c r="A523" s="6" t="s">
        <v>1967</v>
      </c>
      <c r="B523" s="13" t="str">
        <f>VLOOKUP(A523,MUNI_LIST!B:C,2,)</f>
        <v xml:space="preserve">MARATHON                      </v>
      </c>
      <c r="C523" s="6" t="s">
        <v>1993</v>
      </c>
      <c r="D523" s="7" t="str">
        <f t="shared" si="8"/>
        <v>37151</v>
      </c>
      <c r="E523" s="13" t="str">
        <f>VLOOKUP(D523,MUNI_LIST!G:H,2,)</f>
        <v>VILLAGE</v>
      </c>
      <c r="F523" s="13" t="str">
        <f>VLOOKUP(D523,MUNI_LIST!I:J,2,)</f>
        <v>MARATHON</v>
      </c>
      <c r="G523" s="5" t="s">
        <v>27</v>
      </c>
      <c r="H523" s="5" t="s">
        <v>2</v>
      </c>
      <c r="I523" s="5" t="s">
        <v>2</v>
      </c>
      <c r="J523" t="s">
        <v>10</v>
      </c>
    </row>
    <row r="524" spans="1:10" x14ac:dyDescent="0.25">
      <c r="A524" s="6" t="s">
        <v>1954</v>
      </c>
      <c r="B524" s="13" t="str">
        <f>VLOOKUP(A524,MUNI_LIST!B:C,2,)</f>
        <v xml:space="preserve">RACINE                        </v>
      </c>
      <c r="C524" s="6" t="s">
        <v>1993</v>
      </c>
      <c r="D524" s="7" t="str">
        <f t="shared" si="8"/>
        <v>51151</v>
      </c>
      <c r="E524" s="13" t="str">
        <f>VLOOKUP(D524,MUNI_LIST!G:H,2,)</f>
        <v>VILLAGE</v>
      </c>
      <c r="F524" s="13" t="str">
        <f>VLOOKUP(D524,MUNI_LIST!I:J,2,)</f>
        <v>MOUNT PLEASANT</v>
      </c>
      <c r="G524" s="5" t="s">
        <v>7</v>
      </c>
      <c r="H524" s="5" t="s">
        <v>2</v>
      </c>
      <c r="I524" s="5" t="s">
        <v>2</v>
      </c>
      <c r="J524" t="s">
        <v>10</v>
      </c>
    </row>
    <row r="525" spans="1:10" x14ac:dyDescent="0.25">
      <c r="A525" s="6" t="s">
        <v>1954</v>
      </c>
      <c r="B525" s="13" t="str">
        <f>VLOOKUP(A525,MUNI_LIST!B:C,2,)</f>
        <v xml:space="preserve">RACINE                        </v>
      </c>
      <c r="C525" s="6" t="s">
        <v>1993</v>
      </c>
      <c r="D525" s="7" t="str">
        <f t="shared" si="8"/>
        <v>51151</v>
      </c>
      <c r="E525" s="13" t="str">
        <f>VLOOKUP(D525,MUNI_LIST!G:H,2,)</f>
        <v>VILLAGE</v>
      </c>
      <c r="F525" s="13" t="str">
        <f>VLOOKUP(D525,MUNI_LIST!I:J,2,)</f>
        <v>MOUNT PLEASANT</v>
      </c>
      <c r="G525" s="5" t="s">
        <v>1</v>
      </c>
      <c r="H525" s="5" t="s">
        <v>2</v>
      </c>
      <c r="I525" s="5" t="s">
        <v>2</v>
      </c>
      <c r="J525" t="s">
        <v>3</v>
      </c>
    </row>
    <row r="526" spans="1:10" x14ac:dyDescent="0.25">
      <c r="A526" s="6" t="s">
        <v>1931</v>
      </c>
      <c r="B526" s="13" t="str">
        <f>VLOOKUP(A526,MUNI_LIST!B:C,2,)</f>
        <v xml:space="preserve">WASHBURN                      </v>
      </c>
      <c r="C526" s="6" t="s">
        <v>1993</v>
      </c>
      <c r="D526" s="7" t="str">
        <f t="shared" si="8"/>
        <v>65151</v>
      </c>
      <c r="E526" s="13" t="str">
        <f>VLOOKUP(D526,MUNI_LIST!G:H,2,)</f>
        <v>VILLAGE</v>
      </c>
      <c r="F526" s="13" t="str">
        <f>VLOOKUP(D526,MUNI_LIST!I:J,2,)</f>
        <v>MINONG</v>
      </c>
      <c r="G526" s="5" t="s">
        <v>7</v>
      </c>
      <c r="H526" s="5" t="s">
        <v>404</v>
      </c>
      <c r="I526" s="5" t="s">
        <v>2</v>
      </c>
      <c r="J526" t="s">
        <v>10</v>
      </c>
    </row>
    <row r="527" spans="1:10" x14ac:dyDescent="0.25">
      <c r="A527" s="6" t="s">
        <v>1943</v>
      </c>
      <c r="B527" s="13" t="str">
        <f>VLOOKUP(A527,MUNI_LIST!B:C,2,)</f>
        <v xml:space="preserve">WAUKESHA                      </v>
      </c>
      <c r="C527" s="6" t="s">
        <v>1993</v>
      </c>
      <c r="D527" s="7" t="str">
        <f t="shared" si="8"/>
        <v>67151</v>
      </c>
      <c r="E527" s="13" t="str">
        <f>VLOOKUP(D527,MUNI_LIST!G:H,2,)</f>
        <v>VILLAGE</v>
      </c>
      <c r="F527" s="13" t="str">
        <f>VLOOKUP(D527,MUNI_LIST!I:J,2,)</f>
        <v>MENOMONEE FALLS</v>
      </c>
      <c r="G527" s="5" t="s">
        <v>26</v>
      </c>
      <c r="H527" s="5" t="s">
        <v>2</v>
      </c>
      <c r="I527" s="5" t="s">
        <v>2</v>
      </c>
      <c r="J527" t="s">
        <v>10</v>
      </c>
    </row>
    <row r="528" spans="1:10" x14ac:dyDescent="0.25">
      <c r="A528" s="6" t="s">
        <v>1943</v>
      </c>
      <c r="B528" s="13" t="str">
        <f>VLOOKUP(A528,MUNI_LIST!B:C,2,)</f>
        <v xml:space="preserve">WAUKESHA                      </v>
      </c>
      <c r="C528" s="6" t="s">
        <v>1993</v>
      </c>
      <c r="D528" s="7" t="str">
        <f t="shared" si="8"/>
        <v>67151</v>
      </c>
      <c r="E528" s="13" t="str">
        <f>VLOOKUP(D528,MUNI_LIST!G:H,2,)</f>
        <v>VILLAGE</v>
      </c>
      <c r="F528" s="13" t="str">
        <f>VLOOKUP(D528,MUNI_LIST!I:J,2,)</f>
        <v>MENOMONEE FALLS</v>
      </c>
      <c r="G528" s="5" t="s">
        <v>33</v>
      </c>
      <c r="H528" s="5" t="s">
        <v>422</v>
      </c>
      <c r="I528" s="5" t="s">
        <v>2</v>
      </c>
      <c r="J528" t="s">
        <v>3</v>
      </c>
    </row>
    <row r="529" spans="1:10" x14ac:dyDescent="0.25">
      <c r="A529" s="6" t="s">
        <v>1943</v>
      </c>
      <c r="B529" s="13" t="str">
        <f>VLOOKUP(A529,MUNI_LIST!B:C,2,)</f>
        <v xml:space="preserve">WAUKESHA                      </v>
      </c>
      <c r="C529" s="6" t="s">
        <v>1993</v>
      </c>
      <c r="D529" s="7" t="str">
        <f t="shared" si="8"/>
        <v>67151</v>
      </c>
      <c r="E529" s="13" t="str">
        <f>VLOOKUP(D529,MUNI_LIST!G:H,2,)</f>
        <v>VILLAGE</v>
      </c>
      <c r="F529" s="13" t="str">
        <f>VLOOKUP(D529,MUNI_LIST!I:J,2,)</f>
        <v>MENOMONEE FALLS</v>
      </c>
      <c r="G529" s="5" t="s">
        <v>56</v>
      </c>
      <c r="H529" s="5" t="s">
        <v>2</v>
      </c>
      <c r="I529" s="5" t="s">
        <v>2</v>
      </c>
      <c r="J529" t="s">
        <v>14</v>
      </c>
    </row>
    <row r="530" spans="1:10" x14ac:dyDescent="0.25">
      <c r="A530" s="6" t="s">
        <v>1943</v>
      </c>
      <c r="B530" s="13" t="str">
        <f>VLOOKUP(A530,MUNI_LIST!B:C,2,)</f>
        <v xml:space="preserve">WAUKESHA                      </v>
      </c>
      <c r="C530" s="6" t="s">
        <v>1993</v>
      </c>
      <c r="D530" s="7" t="str">
        <f t="shared" si="8"/>
        <v>67151</v>
      </c>
      <c r="E530" s="13" t="str">
        <f>VLOOKUP(D530,MUNI_LIST!G:H,2,)</f>
        <v>VILLAGE</v>
      </c>
      <c r="F530" s="13" t="str">
        <f>VLOOKUP(D530,MUNI_LIST!I:J,2,)</f>
        <v>MENOMONEE FALLS</v>
      </c>
      <c r="G530" s="5" t="s">
        <v>23</v>
      </c>
      <c r="H530" s="5" t="s">
        <v>2</v>
      </c>
      <c r="I530" s="5" t="s">
        <v>2</v>
      </c>
      <c r="J530" t="s">
        <v>24</v>
      </c>
    </row>
    <row r="531" spans="1:10" x14ac:dyDescent="0.25">
      <c r="A531" s="6" t="s">
        <v>1912</v>
      </c>
      <c r="B531" s="13" t="str">
        <f>VLOOKUP(A531,MUNI_LIST!B:C,2,)</f>
        <v xml:space="preserve">DANE                          </v>
      </c>
      <c r="C531" s="6" t="s">
        <v>1994</v>
      </c>
      <c r="D531" s="7" t="str">
        <f t="shared" si="8"/>
        <v>13152</v>
      </c>
      <c r="E531" s="13" t="str">
        <f>VLOOKUP(D531,MUNI_LIST!G:H,2,)</f>
        <v>VILLAGE</v>
      </c>
      <c r="F531" s="13" t="str">
        <f>VLOOKUP(D531,MUNI_LIST!I:J,2,)</f>
        <v>MARSHALL</v>
      </c>
      <c r="G531" s="5" t="s">
        <v>26</v>
      </c>
      <c r="H531" s="5" t="s">
        <v>2</v>
      </c>
      <c r="I531" s="5" t="s">
        <v>2</v>
      </c>
      <c r="J531" t="s">
        <v>10</v>
      </c>
    </row>
    <row r="532" spans="1:10" x14ac:dyDescent="0.25">
      <c r="A532" s="6" t="s">
        <v>1943</v>
      </c>
      <c r="B532" s="13" t="str">
        <f>VLOOKUP(A532,MUNI_LIST!B:C,2,)</f>
        <v xml:space="preserve">WAUKESHA                      </v>
      </c>
      <c r="C532" s="6" t="s">
        <v>1995</v>
      </c>
      <c r="D532" s="7" t="str">
        <f t="shared" si="8"/>
        <v>67153</v>
      </c>
      <c r="E532" s="13" t="str">
        <f>VLOOKUP(D532,MUNI_LIST!G:H,2,)</f>
        <v>VILLAGE</v>
      </c>
      <c r="F532" s="13" t="str">
        <f>VLOOKUP(D532,MUNI_LIST!I:J,2,)</f>
        <v>MUKWONAGO</v>
      </c>
      <c r="G532" s="5" t="s">
        <v>342</v>
      </c>
      <c r="H532" s="5" t="s">
        <v>423</v>
      </c>
      <c r="I532" s="5" t="s">
        <v>2</v>
      </c>
      <c r="J532" t="s">
        <v>14</v>
      </c>
    </row>
    <row r="533" spans="1:10" x14ac:dyDescent="0.25">
      <c r="A533" s="6" t="s">
        <v>1912</v>
      </c>
      <c r="B533" s="13" t="str">
        <f>VLOOKUP(A533,MUNI_LIST!B:C,2,)</f>
        <v xml:space="preserve">DANE                          </v>
      </c>
      <c r="C533" s="6" t="s">
        <v>1996</v>
      </c>
      <c r="D533" s="7" t="str">
        <f t="shared" si="8"/>
        <v>13154</v>
      </c>
      <c r="E533" s="13" t="str">
        <f>VLOOKUP(D533,MUNI_LIST!G:H,2,)</f>
        <v>VILLAGE</v>
      </c>
      <c r="F533" s="13" t="str">
        <f>VLOOKUP(D533,MUNI_LIST!I:J,2,)</f>
        <v>MCFARLAND</v>
      </c>
      <c r="G533" s="5" t="s">
        <v>26</v>
      </c>
      <c r="H533" s="5" t="s">
        <v>2</v>
      </c>
      <c r="I533" s="5" t="s">
        <v>2</v>
      </c>
      <c r="J533" t="s">
        <v>10</v>
      </c>
    </row>
    <row r="534" spans="1:10" x14ac:dyDescent="0.25">
      <c r="A534" s="6" t="s">
        <v>1912</v>
      </c>
      <c r="B534" s="13" t="str">
        <f>VLOOKUP(A534,MUNI_LIST!B:C,2,)</f>
        <v xml:space="preserve">DANE                          </v>
      </c>
      <c r="C534" s="6" t="s">
        <v>1996</v>
      </c>
      <c r="D534" s="7" t="str">
        <f t="shared" si="8"/>
        <v>13154</v>
      </c>
      <c r="E534" s="13" t="str">
        <f>VLOOKUP(D534,MUNI_LIST!G:H,2,)</f>
        <v>VILLAGE</v>
      </c>
      <c r="F534" s="13" t="str">
        <f>VLOOKUP(D534,MUNI_LIST!I:J,2,)</f>
        <v>MCFARLAND</v>
      </c>
      <c r="G534" s="5" t="s">
        <v>59</v>
      </c>
      <c r="H534" s="5" t="s">
        <v>2</v>
      </c>
      <c r="I534" s="5" t="s">
        <v>2</v>
      </c>
      <c r="J534" t="s">
        <v>60</v>
      </c>
    </row>
    <row r="535" spans="1:10" x14ac:dyDescent="0.25">
      <c r="A535" s="6" t="s">
        <v>1950</v>
      </c>
      <c r="B535" s="13" t="str">
        <f>VLOOKUP(A535,MUNI_LIST!B:C,2,)</f>
        <v xml:space="preserve">OUTAGAMIE                     </v>
      </c>
      <c r="C535" s="6" t="s">
        <v>1997</v>
      </c>
      <c r="D535" s="7" t="str">
        <f t="shared" si="8"/>
        <v>44155</v>
      </c>
      <c r="E535" s="13" t="str">
        <f>VLOOKUP(D535,MUNI_LIST!G:H,2,)</f>
        <v>VILLAGE</v>
      </c>
      <c r="F535" s="13" t="str">
        <f>VLOOKUP(D535,MUNI_LIST!I:J,2,)</f>
        <v>NICHOLS</v>
      </c>
      <c r="G535" s="5" t="s">
        <v>33</v>
      </c>
      <c r="H535" s="5" t="s">
        <v>2</v>
      </c>
      <c r="I535" s="5" t="s">
        <v>2</v>
      </c>
      <c r="J535" t="s">
        <v>3</v>
      </c>
    </row>
    <row r="536" spans="1:10" x14ac:dyDescent="0.25">
      <c r="A536" s="6" t="s">
        <v>1912</v>
      </c>
      <c r="B536" s="13" t="str">
        <f>VLOOKUP(A536,MUNI_LIST!B:C,2,)</f>
        <v xml:space="preserve">DANE                          </v>
      </c>
      <c r="C536" s="6" t="s">
        <v>1998</v>
      </c>
      <c r="D536" s="7" t="str">
        <f t="shared" si="8"/>
        <v>13157</v>
      </c>
      <c r="E536" s="13" t="str">
        <f>VLOOKUP(D536,MUNI_LIST!G:H,2,)</f>
        <v>VILLAGE</v>
      </c>
      <c r="F536" s="13" t="str">
        <f>VLOOKUP(D536,MUNI_LIST!I:J,2,)</f>
        <v>MOUNT HOREB</v>
      </c>
      <c r="G536" s="5" t="s">
        <v>22</v>
      </c>
      <c r="H536" s="5" t="s">
        <v>2</v>
      </c>
      <c r="I536" s="5" t="s">
        <v>2</v>
      </c>
      <c r="J536" t="s">
        <v>3</v>
      </c>
    </row>
    <row r="537" spans="1:10" x14ac:dyDescent="0.25">
      <c r="A537" s="6" t="s">
        <v>463</v>
      </c>
      <c r="B537" s="13" t="str">
        <f>VLOOKUP(A537,MUNI_LIST!B:C,2,)</f>
        <v xml:space="preserve">CHIPPEWA                      </v>
      </c>
      <c r="C537" s="6" t="s">
        <v>1999</v>
      </c>
      <c r="D537" s="7" t="str">
        <f t="shared" si="8"/>
        <v>09161</v>
      </c>
      <c r="E537" s="13" t="str">
        <f>VLOOKUP(D537,MUNI_LIST!G:H,2,)</f>
        <v>VILLAGE</v>
      </c>
      <c r="F537" s="13" t="str">
        <f>VLOOKUP(D537,MUNI_LIST!I:J,2,)</f>
        <v>NEW AUBURN</v>
      </c>
      <c r="G537" s="5" t="s">
        <v>87</v>
      </c>
      <c r="H537" s="5" t="s">
        <v>88</v>
      </c>
      <c r="I537" s="5" t="s">
        <v>2</v>
      </c>
      <c r="J537" t="s">
        <v>10</v>
      </c>
    </row>
    <row r="538" spans="1:10" x14ac:dyDescent="0.25">
      <c r="A538" s="6" t="s">
        <v>1919</v>
      </c>
      <c r="B538" s="13" t="str">
        <f>VLOOKUP(A538,MUNI_LIST!B:C,2,)</f>
        <v xml:space="preserve">JUNEAU                        </v>
      </c>
      <c r="C538" s="6" t="s">
        <v>1999</v>
      </c>
      <c r="D538" s="7" t="str">
        <f t="shared" si="8"/>
        <v>29161</v>
      </c>
      <c r="E538" s="13" t="str">
        <f>VLOOKUP(D538,MUNI_LIST!G:H,2,)</f>
        <v>VILLAGE</v>
      </c>
      <c r="F538" s="13" t="str">
        <f>VLOOKUP(D538,MUNI_LIST!I:J,2,)</f>
        <v>NECEDAH</v>
      </c>
      <c r="G538" s="5" t="s">
        <v>105</v>
      </c>
      <c r="H538" s="5" t="s">
        <v>2</v>
      </c>
      <c r="I538" s="5" t="s">
        <v>2</v>
      </c>
      <c r="J538" t="s">
        <v>3</v>
      </c>
    </row>
    <row r="539" spans="1:10" x14ac:dyDescent="0.25">
      <c r="A539" s="6" t="s">
        <v>1937</v>
      </c>
      <c r="B539" s="13" t="str">
        <f>VLOOKUP(A539,MUNI_LIST!B:C,2,)</f>
        <v xml:space="preserve">MARQUETTE                     </v>
      </c>
      <c r="C539" s="6" t="s">
        <v>1999</v>
      </c>
      <c r="D539" s="7" t="str">
        <f t="shared" si="8"/>
        <v>39161</v>
      </c>
      <c r="E539" s="13" t="str">
        <f>VLOOKUP(D539,MUNI_LIST!G:H,2,)</f>
        <v>VILLAGE</v>
      </c>
      <c r="F539" s="13" t="str">
        <f>VLOOKUP(D539,MUNI_LIST!I:J,2,)</f>
        <v>NESHKORO</v>
      </c>
      <c r="G539" s="5" t="s">
        <v>107</v>
      </c>
      <c r="H539" s="5" t="s">
        <v>2</v>
      </c>
      <c r="I539" s="5" t="s">
        <v>2</v>
      </c>
      <c r="J539" t="s">
        <v>108</v>
      </c>
    </row>
    <row r="540" spans="1:10" x14ac:dyDescent="0.25">
      <c r="A540" s="6" t="s">
        <v>1925</v>
      </c>
      <c r="B540" s="13" t="str">
        <f>VLOOKUP(A540,MUNI_LIST!B:C,2,)</f>
        <v xml:space="preserve">MONROE                        </v>
      </c>
      <c r="C540" s="6" t="s">
        <v>1999</v>
      </c>
      <c r="D540" s="7" t="str">
        <f t="shared" si="8"/>
        <v>41161</v>
      </c>
      <c r="E540" s="13" t="str">
        <f>VLOOKUP(D540,MUNI_LIST!G:H,2,)</f>
        <v>VILLAGE</v>
      </c>
      <c r="F540" s="13" t="str">
        <f>VLOOKUP(D540,MUNI_LIST!I:J,2,)</f>
        <v>NORWALK</v>
      </c>
      <c r="G540" s="5" t="s">
        <v>26</v>
      </c>
      <c r="H540" s="5" t="s">
        <v>2</v>
      </c>
      <c r="I540" s="5" t="s">
        <v>2</v>
      </c>
      <c r="J540" t="s">
        <v>10</v>
      </c>
    </row>
    <row r="541" spans="1:10" x14ac:dyDescent="0.25">
      <c r="A541" s="6" t="s">
        <v>1943</v>
      </c>
      <c r="B541" s="13" t="str">
        <f>VLOOKUP(A541,MUNI_LIST!B:C,2,)</f>
        <v xml:space="preserve">WAUKESHA                      </v>
      </c>
      <c r="C541" s="6" t="s">
        <v>1999</v>
      </c>
      <c r="D541" s="7" t="str">
        <f t="shared" si="8"/>
        <v>67161</v>
      </c>
      <c r="E541" s="13" t="str">
        <f>VLOOKUP(D541,MUNI_LIST!G:H,2,)</f>
        <v>VILLAGE</v>
      </c>
      <c r="F541" s="13" t="str">
        <f>VLOOKUP(D541,MUNI_LIST!I:J,2,)</f>
        <v>NORTH PRAIRIE</v>
      </c>
      <c r="G541" s="5" t="s">
        <v>33</v>
      </c>
      <c r="H541" s="5" t="s">
        <v>424</v>
      </c>
      <c r="I541" s="5" t="s">
        <v>2</v>
      </c>
      <c r="J541" t="s">
        <v>3</v>
      </c>
    </row>
    <row r="542" spans="1:10" x14ac:dyDescent="0.25">
      <c r="A542" s="6" t="s">
        <v>1943</v>
      </c>
      <c r="B542" s="13" t="str">
        <f>VLOOKUP(A542,MUNI_LIST!B:C,2,)</f>
        <v xml:space="preserve">WAUKESHA                      </v>
      </c>
      <c r="C542" s="6" t="s">
        <v>1999</v>
      </c>
      <c r="D542" s="7" t="str">
        <f t="shared" si="8"/>
        <v>67161</v>
      </c>
      <c r="E542" s="13" t="str">
        <f>VLOOKUP(D542,MUNI_LIST!G:H,2,)</f>
        <v>VILLAGE</v>
      </c>
      <c r="F542" s="13" t="str">
        <f>VLOOKUP(D542,MUNI_LIST!I:J,2,)</f>
        <v>NORTH PRAIRIE</v>
      </c>
      <c r="G542" s="5" t="s">
        <v>49</v>
      </c>
      <c r="H542" s="5" t="s">
        <v>2</v>
      </c>
      <c r="I542" s="5" t="s">
        <v>2</v>
      </c>
      <c r="J542" t="s">
        <v>50</v>
      </c>
    </row>
    <row r="543" spans="1:10" x14ac:dyDescent="0.25">
      <c r="A543" s="6" t="s">
        <v>1914</v>
      </c>
      <c r="B543" s="13" t="str">
        <f>VLOOKUP(A543,MUNI_LIST!B:C,2,)</f>
        <v xml:space="preserve">DOUGLAS                       </v>
      </c>
      <c r="C543" s="6" t="s">
        <v>2000</v>
      </c>
      <c r="D543" s="7" t="str">
        <f t="shared" si="8"/>
        <v>16165</v>
      </c>
      <c r="E543" s="13" t="str">
        <f>VLOOKUP(D543,MUNI_LIST!G:H,2,)</f>
        <v>VILLAGE</v>
      </c>
      <c r="F543" s="13" t="str">
        <f>VLOOKUP(D543,MUNI_LIST!I:J,2,)</f>
        <v>OLIVER</v>
      </c>
      <c r="G543" s="5" t="s">
        <v>33</v>
      </c>
      <c r="H543" s="5" t="s">
        <v>143</v>
      </c>
      <c r="I543" s="5" t="s">
        <v>2</v>
      </c>
      <c r="J543" t="s">
        <v>3</v>
      </c>
    </row>
    <row r="544" spans="1:10" x14ac:dyDescent="0.25">
      <c r="A544" s="6" t="s">
        <v>1937</v>
      </c>
      <c r="B544" s="13" t="str">
        <f>VLOOKUP(A544,MUNI_LIST!B:C,2,)</f>
        <v xml:space="preserve">MARQUETTE                     </v>
      </c>
      <c r="C544" s="6" t="s">
        <v>2000</v>
      </c>
      <c r="D544" s="7" t="str">
        <f t="shared" si="8"/>
        <v>39165</v>
      </c>
      <c r="E544" s="13" t="str">
        <f>VLOOKUP(D544,MUNI_LIST!G:H,2,)</f>
        <v>VILLAGE</v>
      </c>
      <c r="F544" s="13" t="str">
        <f>VLOOKUP(D544,MUNI_LIST!I:J,2,)</f>
        <v>OXFORD</v>
      </c>
      <c r="G544" s="5" t="s">
        <v>6</v>
      </c>
      <c r="H544" s="5" t="s">
        <v>2</v>
      </c>
      <c r="I544" s="5" t="s">
        <v>2</v>
      </c>
      <c r="J544" t="s">
        <v>3</v>
      </c>
    </row>
    <row r="545" spans="1:10" x14ac:dyDescent="0.25">
      <c r="A545" s="6" t="s">
        <v>1952</v>
      </c>
      <c r="B545" s="13" t="str">
        <f>VLOOKUP(A545,MUNI_LIST!B:C,2,)</f>
        <v xml:space="preserve">POLK                          </v>
      </c>
      <c r="C545" s="6" t="s">
        <v>2000</v>
      </c>
      <c r="D545" s="7" t="str">
        <f t="shared" si="8"/>
        <v>48165</v>
      </c>
      <c r="E545" s="13" t="str">
        <f>VLOOKUP(D545,MUNI_LIST!G:H,2,)</f>
        <v>VILLAGE</v>
      </c>
      <c r="F545" s="13" t="str">
        <f>VLOOKUP(D545,MUNI_LIST!I:J,2,)</f>
        <v>OSCEOLA</v>
      </c>
      <c r="G545" s="5" t="s">
        <v>158</v>
      </c>
      <c r="H545" s="5" t="s">
        <v>2</v>
      </c>
      <c r="I545" s="5" t="s">
        <v>2</v>
      </c>
      <c r="J545" t="s">
        <v>3</v>
      </c>
    </row>
    <row r="546" spans="1:10" x14ac:dyDescent="0.25">
      <c r="A546" s="6" t="s">
        <v>1952</v>
      </c>
      <c r="B546" s="13" t="str">
        <f>VLOOKUP(A546,MUNI_LIST!B:C,2,)</f>
        <v xml:space="preserve">POLK                          </v>
      </c>
      <c r="C546" s="6" t="s">
        <v>2000</v>
      </c>
      <c r="D546" s="7" t="str">
        <f t="shared" si="8"/>
        <v>48165</v>
      </c>
      <c r="E546" s="13" t="str">
        <f>VLOOKUP(D546,MUNI_LIST!G:H,2,)</f>
        <v>VILLAGE</v>
      </c>
      <c r="F546" s="13" t="str">
        <f>VLOOKUP(D546,MUNI_LIST!I:J,2,)</f>
        <v>OSCEOLA</v>
      </c>
      <c r="G546" s="5" t="s">
        <v>6</v>
      </c>
      <c r="H546" s="5" t="s">
        <v>2</v>
      </c>
      <c r="I546" s="5" t="s">
        <v>2</v>
      </c>
      <c r="J546" t="s">
        <v>3</v>
      </c>
    </row>
    <row r="547" spans="1:10" x14ac:dyDescent="0.25">
      <c r="A547" s="6" t="s">
        <v>1928</v>
      </c>
      <c r="B547" s="13" t="str">
        <f>VLOOKUP(A547,MUNI_LIST!B:C,2,)</f>
        <v xml:space="preserve">ROCK                          </v>
      </c>
      <c r="C547" s="6" t="s">
        <v>2000</v>
      </c>
      <c r="D547" s="7" t="str">
        <f t="shared" si="8"/>
        <v>53165</v>
      </c>
      <c r="E547" s="13" t="str">
        <f>VLOOKUP(D547,MUNI_LIST!G:H,2,)</f>
        <v>VILLAGE</v>
      </c>
      <c r="F547" s="13" t="str">
        <f>VLOOKUP(D547,MUNI_LIST!I:J,2,)</f>
        <v>ORFORDVILLE</v>
      </c>
      <c r="G547" s="5" t="s">
        <v>62</v>
      </c>
      <c r="H547" s="5" t="s">
        <v>2</v>
      </c>
      <c r="I547" s="5" t="s">
        <v>2</v>
      </c>
      <c r="J547" t="s">
        <v>10</v>
      </c>
    </row>
    <row r="548" spans="1:10" x14ac:dyDescent="0.25">
      <c r="A548" s="6" t="s">
        <v>1941</v>
      </c>
      <c r="B548" s="13" t="str">
        <f>VLOOKUP(A548,MUNI_LIST!B:C,2,)</f>
        <v xml:space="preserve">SHEBOYGAN                     </v>
      </c>
      <c r="C548" s="6" t="s">
        <v>2000</v>
      </c>
      <c r="D548" s="7" t="str">
        <f t="shared" si="8"/>
        <v>59165</v>
      </c>
      <c r="E548" s="13" t="str">
        <f>VLOOKUP(D548,MUNI_LIST!G:H,2,)</f>
        <v>VILLAGE</v>
      </c>
      <c r="F548" s="13" t="str">
        <f>VLOOKUP(D548,MUNI_LIST!I:J,2,)</f>
        <v>OOSTBURG</v>
      </c>
      <c r="G548" s="5" t="s">
        <v>33</v>
      </c>
      <c r="H548" s="5" t="s">
        <v>381</v>
      </c>
      <c r="I548" s="5" t="s">
        <v>2</v>
      </c>
      <c r="J548" t="s">
        <v>3</v>
      </c>
    </row>
    <row r="549" spans="1:10" x14ac:dyDescent="0.25">
      <c r="A549" s="6" t="s">
        <v>1944</v>
      </c>
      <c r="B549" s="13" t="str">
        <f>VLOOKUP(A549,MUNI_LIST!B:C,2,)</f>
        <v xml:space="preserve">WAUPACA                       </v>
      </c>
      <c r="C549" s="6" t="s">
        <v>2000</v>
      </c>
      <c r="D549" s="7" t="str">
        <f t="shared" si="8"/>
        <v>68165</v>
      </c>
      <c r="E549" s="13" t="str">
        <f>VLOOKUP(D549,MUNI_LIST!G:H,2,)</f>
        <v>VILLAGE</v>
      </c>
      <c r="F549" s="13" t="str">
        <f>VLOOKUP(D549,MUNI_LIST!I:J,2,)</f>
        <v>OGDENSBURG</v>
      </c>
      <c r="G549" s="5" t="s">
        <v>107</v>
      </c>
      <c r="H549" s="5" t="s">
        <v>2</v>
      </c>
      <c r="I549" s="5" t="s">
        <v>2</v>
      </c>
      <c r="J549" t="s">
        <v>108</v>
      </c>
    </row>
    <row r="550" spans="1:10" x14ac:dyDescent="0.25">
      <c r="A550" s="6" t="s">
        <v>1932</v>
      </c>
      <c r="B550" s="13" t="str">
        <f>VLOOKUP(A550,MUNI_LIST!B:C,2,)</f>
        <v xml:space="preserve">WASHINGTON                    </v>
      </c>
      <c r="C550" s="6" t="s">
        <v>2001</v>
      </c>
      <c r="D550" s="7" t="str">
        <f t="shared" si="8"/>
        <v>66166</v>
      </c>
      <c r="E550" s="13" t="str">
        <f>VLOOKUP(D550,MUNI_LIST!G:H,2,)</f>
        <v>VILLAGE</v>
      </c>
      <c r="F550" s="13" t="str">
        <f>VLOOKUP(D550,MUNI_LIST!I:J,2,)</f>
        <v>RICHFIELD</v>
      </c>
      <c r="G550" s="5" t="s">
        <v>26</v>
      </c>
      <c r="H550" s="5" t="s">
        <v>411</v>
      </c>
      <c r="I550" s="5" t="s">
        <v>412</v>
      </c>
      <c r="J550" t="s">
        <v>10</v>
      </c>
    </row>
    <row r="551" spans="1:10" x14ac:dyDescent="0.25">
      <c r="A551" s="6" t="s">
        <v>1932</v>
      </c>
      <c r="B551" s="13" t="str">
        <f>VLOOKUP(A551,MUNI_LIST!B:C,2,)</f>
        <v xml:space="preserve">WASHINGTON                    </v>
      </c>
      <c r="C551" s="6" t="s">
        <v>2001</v>
      </c>
      <c r="D551" s="7" t="str">
        <f t="shared" si="8"/>
        <v>66166</v>
      </c>
      <c r="E551" s="13" t="str">
        <f>VLOOKUP(D551,MUNI_LIST!G:H,2,)</f>
        <v>VILLAGE</v>
      </c>
      <c r="F551" s="13" t="str">
        <f>VLOOKUP(D551,MUNI_LIST!I:J,2,)</f>
        <v>RICHFIELD</v>
      </c>
      <c r="G551" s="5" t="s">
        <v>36</v>
      </c>
      <c r="H551" s="5" t="s">
        <v>2</v>
      </c>
      <c r="I551" s="5" t="s">
        <v>2</v>
      </c>
      <c r="J551" t="s">
        <v>3</v>
      </c>
    </row>
    <row r="552" spans="1:10" x14ac:dyDescent="0.25">
      <c r="A552" s="6" t="s">
        <v>1911</v>
      </c>
      <c r="B552" s="13" t="str">
        <f>VLOOKUP(A552,MUNI_LIST!B:C,2,)</f>
        <v xml:space="preserve">COLUMBIA                      </v>
      </c>
      <c r="C552" s="6" t="s">
        <v>2002</v>
      </c>
      <c r="D552" s="7" t="str">
        <f t="shared" si="8"/>
        <v>11171</v>
      </c>
      <c r="E552" s="13" t="str">
        <f>VLOOKUP(D552,MUNI_LIST!G:H,2,)</f>
        <v>VILLAGE</v>
      </c>
      <c r="F552" s="13" t="str">
        <f>VLOOKUP(D552,MUNI_LIST!I:J,2,)</f>
        <v>PARDEEVILLE</v>
      </c>
      <c r="G552" s="5" t="s">
        <v>6</v>
      </c>
      <c r="H552" s="5" t="s">
        <v>2</v>
      </c>
      <c r="I552" s="5" t="s">
        <v>2</v>
      </c>
      <c r="J552" t="s">
        <v>3</v>
      </c>
    </row>
    <row r="553" spans="1:10" x14ac:dyDescent="0.25">
      <c r="A553" s="6" t="s">
        <v>1914</v>
      </c>
      <c r="B553" s="13" t="str">
        <f>VLOOKUP(A553,MUNI_LIST!B:C,2,)</f>
        <v xml:space="preserve">DOUGLAS                       </v>
      </c>
      <c r="C553" s="6" t="s">
        <v>2002</v>
      </c>
      <c r="D553" s="7" t="str">
        <f t="shared" si="8"/>
        <v>16171</v>
      </c>
      <c r="E553" s="13" t="str">
        <f>VLOOKUP(D553,MUNI_LIST!G:H,2,)</f>
        <v>VILLAGE</v>
      </c>
      <c r="F553" s="13" t="str">
        <f>VLOOKUP(D553,MUNI_LIST!I:J,2,)</f>
        <v>POPLAR</v>
      </c>
      <c r="G553" s="5" t="s">
        <v>26</v>
      </c>
      <c r="H553" s="5" t="s">
        <v>2</v>
      </c>
      <c r="I553" s="5" t="s">
        <v>2</v>
      </c>
      <c r="J553" t="s">
        <v>10</v>
      </c>
    </row>
    <row r="554" spans="1:10" x14ac:dyDescent="0.25">
      <c r="A554" s="6" t="s">
        <v>1914</v>
      </c>
      <c r="B554" s="13" t="str">
        <f>VLOOKUP(A554,MUNI_LIST!B:C,2,)</f>
        <v xml:space="preserve">DOUGLAS                       </v>
      </c>
      <c r="C554" s="6" t="s">
        <v>2002</v>
      </c>
      <c r="D554" s="7" t="str">
        <f t="shared" si="8"/>
        <v>16171</v>
      </c>
      <c r="E554" s="13" t="str">
        <f>VLOOKUP(D554,MUNI_LIST!G:H,2,)</f>
        <v>VILLAGE</v>
      </c>
      <c r="F554" s="13" t="str">
        <f>VLOOKUP(D554,MUNI_LIST!I:J,2,)</f>
        <v>POPLAR</v>
      </c>
      <c r="G554" s="5" t="s">
        <v>58</v>
      </c>
      <c r="H554" s="5" t="s">
        <v>2</v>
      </c>
      <c r="I554" s="5" t="s">
        <v>2</v>
      </c>
      <c r="J554" t="s">
        <v>3</v>
      </c>
    </row>
    <row r="555" spans="1:10" x14ac:dyDescent="0.25">
      <c r="A555" s="6" t="s">
        <v>1933</v>
      </c>
      <c r="B555" s="13" t="str">
        <f>VLOOKUP(A555,MUNI_LIST!B:C,2,)</f>
        <v xml:space="preserve">WAUSHARA                      </v>
      </c>
      <c r="C555" s="6" t="s">
        <v>2002</v>
      </c>
      <c r="D555" s="7" t="str">
        <f t="shared" si="8"/>
        <v>69171</v>
      </c>
      <c r="E555" s="13" t="str">
        <f>VLOOKUP(D555,MUNI_LIST!G:H,2,)</f>
        <v>VILLAGE</v>
      </c>
      <c r="F555" s="13" t="str">
        <f>VLOOKUP(D555,MUNI_LIST!I:J,2,)</f>
        <v>PLAINFIELD</v>
      </c>
      <c r="G555" s="5" t="s">
        <v>62</v>
      </c>
      <c r="H555" s="5" t="s">
        <v>2</v>
      </c>
      <c r="I555" s="5" t="s">
        <v>2</v>
      </c>
      <c r="J555" t="s">
        <v>10</v>
      </c>
    </row>
    <row r="556" spans="1:10" x14ac:dyDescent="0.25">
      <c r="A556" s="6" t="s">
        <v>1933</v>
      </c>
      <c r="B556" s="13" t="str">
        <f>VLOOKUP(A556,MUNI_LIST!B:C,2,)</f>
        <v xml:space="preserve">WAUSHARA                      </v>
      </c>
      <c r="C556" s="6">
        <v>171</v>
      </c>
      <c r="D556" s="7" t="str">
        <f t="shared" si="8"/>
        <v>69171</v>
      </c>
      <c r="E556" s="13" t="str">
        <f>VLOOKUP(D556,MUNI_LIST!G:H,2,)</f>
        <v>VILLAGE</v>
      </c>
      <c r="F556" s="13" t="str">
        <f>VLOOKUP(D556,MUNI_LIST!I:J,2,)</f>
        <v>PLAINFIELD</v>
      </c>
      <c r="G556" s="5" t="s">
        <v>156</v>
      </c>
      <c r="H556" s="5" t="s">
        <v>2</v>
      </c>
      <c r="I556" s="5" t="s">
        <v>2</v>
      </c>
      <c r="J556" t="s">
        <v>3</v>
      </c>
    </row>
    <row r="557" spans="1:10" x14ac:dyDescent="0.25">
      <c r="A557" s="6" t="s">
        <v>1911</v>
      </c>
      <c r="B557" s="13" t="str">
        <f>VLOOKUP(A557,MUNI_LIST!B:C,2,)</f>
        <v xml:space="preserve">COLUMBIA                      </v>
      </c>
      <c r="C557" s="6" t="s">
        <v>2003</v>
      </c>
      <c r="D557" s="7" t="str">
        <f t="shared" si="8"/>
        <v>11172</v>
      </c>
      <c r="E557" s="13" t="str">
        <f>VLOOKUP(D557,MUNI_LIST!G:H,2,)</f>
        <v>VILLAGE</v>
      </c>
      <c r="F557" s="13" t="str">
        <f>VLOOKUP(D557,MUNI_LIST!I:J,2,)</f>
        <v>POYNETTE</v>
      </c>
      <c r="G557" s="5" t="s">
        <v>26</v>
      </c>
      <c r="H557" s="5" t="s">
        <v>2</v>
      </c>
      <c r="I557" s="5" t="s">
        <v>2</v>
      </c>
      <c r="J557" t="s">
        <v>10</v>
      </c>
    </row>
    <row r="558" spans="1:10" x14ac:dyDescent="0.25">
      <c r="A558" s="6" t="s">
        <v>1953</v>
      </c>
      <c r="B558" s="13" t="str">
        <f>VLOOKUP(A558,MUNI_LIST!B:C,2,)</f>
        <v xml:space="preserve">PORTAGE                       </v>
      </c>
      <c r="C558" s="6" t="s">
        <v>2004</v>
      </c>
      <c r="D558" s="7" t="str">
        <f t="shared" si="8"/>
        <v>49173</v>
      </c>
      <c r="E558" s="13" t="str">
        <f>VLOOKUP(D558,MUNI_LIST!G:H,2,)</f>
        <v>VILLAGE</v>
      </c>
      <c r="F558" s="13" t="str">
        <f>VLOOKUP(D558,MUNI_LIST!I:J,2,)</f>
        <v>PLOVER</v>
      </c>
      <c r="G558" s="5" t="s">
        <v>26</v>
      </c>
      <c r="H558" s="5" t="s">
        <v>324</v>
      </c>
      <c r="I558" s="5" t="s">
        <v>325</v>
      </c>
      <c r="J558" t="s">
        <v>10</v>
      </c>
    </row>
    <row r="559" spans="1:10" x14ac:dyDescent="0.25">
      <c r="A559" s="6" t="s">
        <v>1953</v>
      </c>
      <c r="B559" s="13" t="str">
        <f>VLOOKUP(A559,MUNI_LIST!B:C,2,)</f>
        <v xml:space="preserve">PORTAGE                       </v>
      </c>
      <c r="C559" s="6" t="s">
        <v>2004</v>
      </c>
      <c r="D559" s="7" t="str">
        <f t="shared" si="8"/>
        <v>49173</v>
      </c>
      <c r="E559" s="13" t="str">
        <f>VLOOKUP(D559,MUNI_LIST!G:H,2,)</f>
        <v>VILLAGE</v>
      </c>
      <c r="F559" s="13" t="str">
        <f>VLOOKUP(D559,MUNI_LIST!I:J,2,)</f>
        <v>PLOVER</v>
      </c>
      <c r="G559" s="5" t="s">
        <v>6</v>
      </c>
      <c r="H559" s="5" t="s">
        <v>2</v>
      </c>
      <c r="I559" s="5" t="s">
        <v>2</v>
      </c>
      <c r="J559" t="s">
        <v>3</v>
      </c>
    </row>
    <row r="560" spans="1:10" x14ac:dyDescent="0.25">
      <c r="A560" s="6" t="s">
        <v>1920</v>
      </c>
      <c r="B560" s="13" t="str">
        <f>VLOOKUP(A560,MUNI_LIST!B:C,2,)</f>
        <v xml:space="preserve">KENOSHA                       </v>
      </c>
      <c r="C560" s="6" t="s">
        <v>2005</v>
      </c>
      <c r="D560" s="7" t="str">
        <f t="shared" si="8"/>
        <v>30174</v>
      </c>
      <c r="E560" s="13" t="str">
        <f>VLOOKUP(D560,MUNI_LIST!G:H,2,)</f>
        <v>VILLAGE</v>
      </c>
      <c r="F560" s="13" t="str">
        <f>VLOOKUP(D560,MUNI_LIST!I:J,2,)</f>
        <v>PLEASANT PRAIRIE</v>
      </c>
      <c r="G560" s="5" t="s">
        <v>7</v>
      </c>
      <c r="H560" s="5" t="s">
        <v>2</v>
      </c>
      <c r="I560" s="5" t="s">
        <v>2</v>
      </c>
      <c r="J560" t="s">
        <v>10</v>
      </c>
    </row>
    <row r="561" spans="1:10" x14ac:dyDescent="0.25">
      <c r="A561" s="6" t="s">
        <v>1920</v>
      </c>
      <c r="B561" s="13" t="str">
        <f>VLOOKUP(A561,MUNI_LIST!B:C,2,)</f>
        <v xml:space="preserve">KENOSHA                       </v>
      </c>
      <c r="C561" s="6" t="s">
        <v>2005</v>
      </c>
      <c r="D561" s="7" t="str">
        <f t="shared" si="8"/>
        <v>30174</v>
      </c>
      <c r="E561" s="13" t="str">
        <f>VLOOKUP(D561,MUNI_LIST!G:H,2,)</f>
        <v>VILLAGE</v>
      </c>
      <c r="F561" s="13" t="str">
        <f>VLOOKUP(D561,MUNI_LIST!I:J,2,)</f>
        <v>PLEASANT PRAIRIE</v>
      </c>
      <c r="G561" s="5" t="s">
        <v>113</v>
      </c>
      <c r="H561" s="5" t="s">
        <v>2</v>
      </c>
      <c r="I561" s="5" t="s">
        <v>2</v>
      </c>
      <c r="J561" t="s">
        <v>3</v>
      </c>
    </row>
    <row r="562" spans="1:10" x14ac:dyDescent="0.25">
      <c r="A562" s="6" t="s">
        <v>1920</v>
      </c>
      <c r="B562" s="13" t="str">
        <f>VLOOKUP(A562,MUNI_LIST!B:C,2,)</f>
        <v xml:space="preserve">KENOSHA                       </v>
      </c>
      <c r="C562" s="6" t="s">
        <v>2005</v>
      </c>
      <c r="D562" s="7" t="str">
        <f t="shared" si="8"/>
        <v>30174</v>
      </c>
      <c r="E562" s="13" t="str">
        <f>VLOOKUP(D562,MUNI_LIST!G:H,2,)</f>
        <v>VILLAGE</v>
      </c>
      <c r="F562" s="13" t="str">
        <f>VLOOKUP(D562,MUNI_LIST!I:J,2,)</f>
        <v>PLEASANT PRAIRIE</v>
      </c>
      <c r="G562" s="5" t="s">
        <v>86</v>
      </c>
      <c r="H562" s="5" t="s">
        <v>2</v>
      </c>
      <c r="I562" s="5" t="s">
        <v>2</v>
      </c>
      <c r="J562" t="s">
        <v>60</v>
      </c>
    </row>
    <row r="563" spans="1:10" x14ac:dyDescent="0.25">
      <c r="A563" s="6" t="s">
        <v>1920</v>
      </c>
      <c r="B563" s="13" t="str">
        <f>VLOOKUP(A563,MUNI_LIST!B:C,2,)</f>
        <v xml:space="preserve">KENOSHA                       </v>
      </c>
      <c r="C563" s="6" t="s">
        <v>2005</v>
      </c>
      <c r="D563" s="7" t="str">
        <f t="shared" si="8"/>
        <v>30174</v>
      </c>
      <c r="E563" s="13" t="str">
        <f>VLOOKUP(D563,MUNI_LIST!G:H,2,)</f>
        <v>VILLAGE</v>
      </c>
      <c r="F563" s="13" t="str">
        <f>VLOOKUP(D563,MUNI_LIST!I:J,2,)</f>
        <v>PLEASANT PRAIRIE</v>
      </c>
      <c r="G563" s="5" t="s">
        <v>59</v>
      </c>
      <c r="H563" s="5" t="s">
        <v>2</v>
      </c>
      <c r="I563" s="5" t="s">
        <v>2</v>
      </c>
      <c r="J563" t="s">
        <v>60</v>
      </c>
    </row>
    <row r="564" spans="1:10" x14ac:dyDescent="0.25">
      <c r="A564" s="6" t="s">
        <v>1911</v>
      </c>
      <c r="B564" s="13" t="str">
        <f>VLOOKUP(A564,MUNI_LIST!B:C,2,)</f>
        <v xml:space="preserve">COLUMBIA                      </v>
      </c>
      <c r="C564" s="6" t="s">
        <v>2006</v>
      </c>
      <c r="D564" s="7" t="str">
        <f t="shared" si="8"/>
        <v>11176</v>
      </c>
      <c r="E564" s="13" t="str">
        <f>VLOOKUP(D564,MUNI_LIST!G:H,2,)</f>
        <v>VILLAGE</v>
      </c>
      <c r="F564" s="13" t="str">
        <f>VLOOKUP(D564,MUNI_LIST!I:J,2,)</f>
        <v>RANDOLPH</v>
      </c>
      <c r="G564" s="5" t="s">
        <v>6</v>
      </c>
      <c r="H564" s="5" t="s">
        <v>2</v>
      </c>
      <c r="I564" s="5" t="s">
        <v>2</v>
      </c>
      <c r="J564" t="s">
        <v>3</v>
      </c>
    </row>
    <row r="565" spans="1:10" x14ac:dyDescent="0.25">
      <c r="A565" s="6" t="s">
        <v>1935</v>
      </c>
      <c r="B565" s="13" t="str">
        <f>VLOOKUP(A565,MUNI_LIST!B:C,2,)</f>
        <v xml:space="preserve">DUNN                          </v>
      </c>
      <c r="C565" s="6" t="s">
        <v>2006</v>
      </c>
      <c r="D565" s="7" t="str">
        <f t="shared" si="8"/>
        <v>17176</v>
      </c>
      <c r="E565" s="13" t="str">
        <f>VLOOKUP(D565,MUNI_LIST!G:H,2,)</f>
        <v>VILLAGE</v>
      </c>
      <c r="F565" s="13" t="str">
        <f>VLOOKUP(D565,MUNI_LIST!I:J,2,)</f>
        <v>RIDGELAND</v>
      </c>
      <c r="G565" s="5" t="s">
        <v>59</v>
      </c>
      <c r="H565" s="5" t="s">
        <v>2</v>
      </c>
      <c r="I565" s="5" t="s">
        <v>2</v>
      </c>
      <c r="J565" t="s">
        <v>60</v>
      </c>
    </row>
    <row r="566" spans="1:10" x14ac:dyDescent="0.25">
      <c r="A566" s="6" t="s">
        <v>1956</v>
      </c>
      <c r="B566" s="13" t="str">
        <f>VLOOKUP(A566,MUNI_LIST!B:C,2,)</f>
        <v xml:space="preserve">FOND DU LAC                   </v>
      </c>
      <c r="C566" s="6" t="s">
        <v>2006</v>
      </c>
      <c r="D566" s="7" t="str">
        <f t="shared" si="8"/>
        <v>20176</v>
      </c>
      <c r="E566" s="13" t="str">
        <f>VLOOKUP(D566,MUNI_LIST!G:H,2,)</f>
        <v>VILLAGE</v>
      </c>
      <c r="F566" s="13" t="str">
        <f>VLOOKUP(D566,MUNI_LIST!I:J,2,)</f>
        <v>ROSENDALE</v>
      </c>
      <c r="G566" s="5" t="s">
        <v>26</v>
      </c>
      <c r="H566" s="5" t="s">
        <v>173</v>
      </c>
      <c r="I566" s="5" t="s">
        <v>174</v>
      </c>
      <c r="J566" t="s">
        <v>10</v>
      </c>
    </row>
    <row r="567" spans="1:10" x14ac:dyDescent="0.25">
      <c r="A567" s="6" t="s">
        <v>1954</v>
      </c>
      <c r="B567" s="13" t="str">
        <f>VLOOKUP(A567,MUNI_LIST!B:C,2,)</f>
        <v xml:space="preserve">RACINE                        </v>
      </c>
      <c r="C567" s="6" t="s">
        <v>2006</v>
      </c>
      <c r="D567" s="7" t="str">
        <f t="shared" si="8"/>
        <v>51176</v>
      </c>
      <c r="E567" s="13" t="str">
        <f>VLOOKUP(D567,MUNI_LIST!G:H,2,)</f>
        <v>VILLAGE</v>
      </c>
      <c r="F567" s="13" t="str">
        <f>VLOOKUP(D567,MUNI_LIST!I:J,2,)</f>
        <v>ROCHESTER</v>
      </c>
      <c r="G567" s="5" t="s">
        <v>33</v>
      </c>
      <c r="H567" s="5" t="s">
        <v>332</v>
      </c>
      <c r="I567" s="5" t="s">
        <v>2</v>
      </c>
      <c r="J567" t="s">
        <v>3</v>
      </c>
    </row>
    <row r="568" spans="1:10" x14ac:dyDescent="0.25">
      <c r="A568" s="6" t="s">
        <v>1938</v>
      </c>
      <c r="B568" s="13" t="str">
        <f>VLOOKUP(A568,MUNI_LIST!B:C,2,)</f>
        <v xml:space="preserve">ST CROIX                      </v>
      </c>
      <c r="C568" s="6" t="s">
        <v>2006</v>
      </c>
      <c r="D568" s="7" t="str">
        <f t="shared" si="8"/>
        <v>55176</v>
      </c>
      <c r="E568" s="13" t="str">
        <f>VLOOKUP(D568,MUNI_LIST!G:H,2,)</f>
        <v>VILLAGE</v>
      </c>
      <c r="F568" s="13" t="str">
        <f>VLOOKUP(D568,MUNI_LIST!I:J,2,)</f>
        <v>ROBERTS</v>
      </c>
      <c r="G568" s="5" t="s">
        <v>7</v>
      </c>
      <c r="H568" s="5" t="s">
        <v>2</v>
      </c>
      <c r="I568" s="5" t="s">
        <v>2</v>
      </c>
      <c r="J568" t="s">
        <v>10</v>
      </c>
    </row>
    <row r="569" spans="1:10" x14ac:dyDescent="0.25">
      <c r="A569" s="6" t="s">
        <v>1939</v>
      </c>
      <c r="B569" s="13" t="str">
        <f>VLOOKUP(A569,MUNI_LIST!B:C,2,)</f>
        <v xml:space="preserve">SAWYER                        </v>
      </c>
      <c r="C569" s="6" t="s">
        <v>2006</v>
      </c>
      <c r="D569" s="7" t="str">
        <f t="shared" si="8"/>
        <v>57176</v>
      </c>
      <c r="E569" s="13" t="str">
        <f>VLOOKUP(D569,MUNI_LIST!G:H,2,)</f>
        <v>VILLAGE</v>
      </c>
      <c r="F569" s="13" t="str">
        <f>VLOOKUP(D569,MUNI_LIST!I:J,2,)</f>
        <v>RADISSON</v>
      </c>
      <c r="G569" s="5" t="s">
        <v>26</v>
      </c>
      <c r="H569" s="5" t="s">
        <v>2</v>
      </c>
      <c r="I569" s="5" t="s">
        <v>2</v>
      </c>
      <c r="J569" t="s">
        <v>10</v>
      </c>
    </row>
    <row r="570" spans="1:10" x14ac:dyDescent="0.25">
      <c r="A570" s="6" t="s">
        <v>1971</v>
      </c>
      <c r="B570" s="13" t="str">
        <f>VLOOKUP(A570,MUNI_LIST!B:C,2,)</f>
        <v xml:space="preserve">IOWA                          </v>
      </c>
      <c r="C570" s="6" t="s">
        <v>2007</v>
      </c>
      <c r="D570" s="7" t="str">
        <f t="shared" si="8"/>
        <v>25177</v>
      </c>
      <c r="E570" s="13" t="str">
        <f>VLOOKUP(D570,MUNI_LIST!G:H,2,)</f>
        <v>VILLAGE</v>
      </c>
      <c r="F570" s="13" t="str">
        <f>VLOOKUP(D570,MUNI_LIST!I:J,2,)</f>
        <v>RIDGEWAY</v>
      </c>
      <c r="G570" s="5" t="s">
        <v>187</v>
      </c>
      <c r="H570" s="5" t="s">
        <v>2</v>
      </c>
      <c r="I570" s="5" t="s">
        <v>2</v>
      </c>
      <c r="J570" t="s">
        <v>188</v>
      </c>
    </row>
    <row r="571" spans="1:10" x14ac:dyDescent="0.25">
      <c r="A571" s="6" t="s">
        <v>462</v>
      </c>
      <c r="B571" s="13" t="str">
        <f>VLOOKUP(A571,MUNI_LIST!B:C,2,)</f>
        <v xml:space="preserve">CALUMET                       </v>
      </c>
      <c r="C571" s="6" t="s">
        <v>2008</v>
      </c>
      <c r="D571" s="7" t="str">
        <f t="shared" si="8"/>
        <v>08179</v>
      </c>
      <c r="E571" s="13" t="str">
        <f>VLOOKUP(D571,MUNI_LIST!G:H,2,)</f>
        <v>VILLAGE</v>
      </c>
      <c r="F571" s="13" t="str">
        <f>VLOOKUP(D571,MUNI_LIST!I:J,2,)</f>
        <v>SHERWOOD</v>
      </c>
      <c r="G571" s="5" t="s">
        <v>7</v>
      </c>
      <c r="H571" s="5" t="s">
        <v>2</v>
      </c>
      <c r="I571" s="5" t="s">
        <v>2</v>
      </c>
      <c r="J571" t="s">
        <v>10</v>
      </c>
    </row>
    <row r="572" spans="1:10" x14ac:dyDescent="0.25">
      <c r="A572" s="6" t="s">
        <v>1914</v>
      </c>
      <c r="B572" s="13" t="str">
        <f>VLOOKUP(A572,MUNI_LIST!B:C,2,)</f>
        <v xml:space="preserve">DOUGLAS                       </v>
      </c>
      <c r="C572" s="6" t="s">
        <v>2009</v>
      </c>
      <c r="D572" s="7" t="str">
        <f t="shared" si="8"/>
        <v>16181</v>
      </c>
      <c r="E572" s="13" t="str">
        <f>VLOOKUP(D572,MUNI_LIST!G:H,2,)</f>
        <v>VILLAGE</v>
      </c>
      <c r="F572" s="13" t="str">
        <f>VLOOKUP(D572,MUNI_LIST!I:J,2,)</f>
        <v>SOLON SPRINGS</v>
      </c>
      <c r="G572" s="5" t="s">
        <v>26</v>
      </c>
      <c r="H572" s="5" t="s">
        <v>2</v>
      </c>
      <c r="I572" s="5" t="s">
        <v>2</v>
      </c>
      <c r="J572" t="s">
        <v>10</v>
      </c>
    </row>
    <row r="573" spans="1:10" x14ac:dyDescent="0.25">
      <c r="A573" s="6" t="s">
        <v>1948</v>
      </c>
      <c r="B573" s="13" t="str">
        <f>VLOOKUP(A573,MUNI_LIST!B:C,2,)</f>
        <v xml:space="preserve">JEFFERSON                     </v>
      </c>
      <c r="C573" s="6" t="s">
        <v>2009</v>
      </c>
      <c r="D573" s="7" t="str">
        <f t="shared" si="8"/>
        <v>28181</v>
      </c>
      <c r="E573" s="13" t="str">
        <f>VLOOKUP(D573,MUNI_LIST!G:H,2,)</f>
        <v>VILLAGE</v>
      </c>
      <c r="F573" s="13" t="str">
        <f>VLOOKUP(D573,MUNI_LIST!I:J,2,)</f>
        <v>SULLIVAN</v>
      </c>
      <c r="G573" s="5" t="s">
        <v>26</v>
      </c>
      <c r="H573" s="5" t="s">
        <v>2</v>
      </c>
      <c r="I573" s="5" t="s">
        <v>2</v>
      </c>
      <c r="J573" t="s">
        <v>10</v>
      </c>
    </row>
    <row r="574" spans="1:10" x14ac:dyDescent="0.25">
      <c r="A574" s="6" t="s">
        <v>1920</v>
      </c>
      <c r="B574" s="13" t="str">
        <f>VLOOKUP(A574,MUNI_LIST!B:C,2,)</f>
        <v xml:space="preserve">KENOSHA                       </v>
      </c>
      <c r="C574" s="6" t="s">
        <v>2009</v>
      </c>
      <c r="D574" s="7" t="str">
        <f t="shared" si="8"/>
        <v>30181</v>
      </c>
      <c r="E574" s="13" t="str">
        <f>VLOOKUP(D574,MUNI_LIST!G:H,2,)</f>
        <v>VILLAGE</v>
      </c>
      <c r="F574" s="13" t="str">
        <f>VLOOKUP(D574,MUNI_LIST!I:J,2,)</f>
        <v>SILVER LAKE</v>
      </c>
      <c r="G574" s="5" t="s">
        <v>113</v>
      </c>
      <c r="H574" s="5" t="s">
        <v>2</v>
      </c>
      <c r="I574" s="5" t="s">
        <v>2</v>
      </c>
      <c r="J574" t="s">
        <v>3</v>
      </c>
    </row>
    <row r="575" spans="1:10" x14ac:dyDescent="0.25">
      <c r="A575" s="6" t="s">
        <v>1950</v>
      </c>
      <c r="B575" s="13" t="str">
        <f>VLOOKUP(A575,MUNI_LIST!B:C,2,)</f>
        <v xml:space="preserve">OUTAGAMIE                     </v>
      </c>
      <c r="C575" s="6" t="s">
        <v>2009</v>
      </c>
      <c r="D575" s="7" t="str">
        <f t="shared" si="8"/>
        <v>44181</v>
      </c>
      <c r="E575" s="13" t="str">
        <f>VLOOKUP(D575,MUNI_LIST!G:H,2,)</f>
        <v>VILLAGE</v>
      </c>
      <c r="F575" s="13" t="str">
        <f>VLOOKUP(D575,MUNI_LIST!I:J,2,)</f>
        <v>SHIOCTON</v>
      </c>
      <c r="G575" s="5" t="s">
        <v>23</v>
      </c>
      <c r="H575" s="5" t="s">
        <v>2</v>
      </c>
      <c r="I575" s="5" t="s">
        <v>2</v>
      </c>
      <c r="J575" t="s">
        <v>24</v>
      </c>
    </row>
    <row r="576" spans="1:10" x14ac:dyDescent="0.25">
      <c r="A576" s="6" t="s">
        <v>1959</v>
      </c>
      <c r="B576" s="13" t="str">
        <f>VLOOKUP(A576,MUNI_LIST!B:C,2,)</f>
        <v xml:space="preserve">PEPIN                         </v>
      </c>
      <c r="C576" s="6" t="s">
        <v>2009</v>
      </c>
      <c r="D576" s="7" t="str">
        <f t="shared" si="8"/>
        <v>46181</v>
      </c>
      <c r="E576" s="13" t="str">
        <f>VLOOKUP(D576,MUNI_LIST!G:H,2,)</f>
        <v>VILLAGE</v>
      </c>
      <c r="F576" s="13" t="str">
        <f>VLOOKUP(D576,MUNI_LIST!I:J,2,)</f>
        <v>STOCKHOLM</v>
      </c>
      <c r="G576" s="5" t="s">
        <v>21</v>
      </c>
      <c r="H576" s="5" t="s">
        <v>2</v>
      </c>
      <c r="I576" s="5" t="s">
        <v>2</v>
      </c>
      <c r="J576" t="s">
        <v>14</v>
      </c>
    </row>
    <row r="577" spans="1:10" x14ac:dyDescent="0.25">
      <c r="A577" s="6" t="s">
        <v>1964</v>
      </c>
      <c r="B577" s="13" t="str">
        <f>VLOOKUP(A577,MUNI_LIST!B:C,2,)</f>
        <v xml:space="preserve">PIERCE                        </v>
      </c>
      <c r="C577" s="6" t="s">
        <v>2009</v>
      </c>
      <c r="D577" s="7" t="str">
        <f t="shared" si="8"/>
        <v>47181</v>
      </c>
      <c r="E577" s="13" t="str">
        <f>VLOOKUP(D577,MUNI_LIST!G:H,2,)</f>
        <v>VILLAGE</v>
      </c>
      <c r="F577" s="13" t="str">
        <f>VLOOKUP(D577,MUNI_LIST!I:J,2,)</f>
        <v>SPRING VALLEY</v>
      </c>
      <c r="G577" s="5" t="s">
        <v>26</v>
      </c>
      <c r="H577" s="5" t="s">
        <v>2</v>
      </c>
      <c r="I577" s="5" t="s">
        <v>2</v>
      </c>
      <c r="J577" t="s">
        <v>10</v>
      </c>
    </row>
    <row r="578" spans="1:10" x14ac:dyDescent="0.25">
      <c r="A578" s="6" t="s">
        <v>1964</v>
      </c>
      <c r="B578" s="13" t="str">
        <f>VLOOKUP(A578,MUNI_LIST!B:C,2,)</f>
        <v xml:space="preserve">PIERCE                        </v>
      </c>
      <c r="C578" s="6" t="s">
        <v>2009</v>
      </c>
      <c r="D578" s="7" t="str">
        <f t="shared" si="8"/>
        <v>47181</v>
      </c>
      <c r="E578" s="13" t="str">
        <f>VLOOKUP(D578,MUNI_LIST!G:H,2,)</f>
        <v>VILLAGE</v>
      </c>
      <c r="F578" s="13" t="str">
        <f>VLOOKUP(D578,MUNI_LIST!I:J,2,)</f>
        <v>SPRING VALLEY</v>
      </c>
      <c r="G578" s="5" t="s">
        <v>113</v>
      </c>
      <c r="H578" s="5" t="s">
        <v>2</v>
      </c>
      <c r="I578" s="5" t="s">
        <v>2</v>
      </c>
      <c r="J578" t="s">
        <v>3</v>
      </c>
    </row>
    <row r="579" spans="1:10" x14ac:dyDescent="0.25">
      <c r="A579" s="6" t="s">
        <v>1954</v>
      </c>
      <c r="B579" s="13" t="str">
        <f>VLOOKUP(A579,MUNI_LIST!B:C,2,)</f>
        <v xml:space="preserve">RACINE                        </v>
      </c>
      <c r="C579" s="6" t="s">
        <v>2009</v>
      </c>
      <c r="D579" s="7" t="str">
        <f t="shared" ref="D579:D642" si="9">A579&amp;C579</f>
        <v>51181</v>
      </c>
      <c r="E579" s="13" t="str">
        <f>VLOOKUP(D579,MUNI_LIST!G:H,2,)</f>
        <v>VILLAGE</v>
      </c>
      <c r="F579" s="13" t="str">
        <f>VLOOKUP(D579,MUNI_LIST!I:J,2,)</f>
        <v>STURTEVANT</v>
      </c>
      <c r="G579" s="5" t="s">
        <v>33</v>
      </c>
      <c r="H579" s="5" t="s">
        <v>2</v>
      </c>
      <c r="I579" s="5" t="s">
        <v>2</v>
      </c>
      <c r="J579" t="s">
        <v>3</v>
      </c>
    </row>
    <row r="580" spans="1:10" x14ac:dyDescent="0.25">
      <c r="A580" s="6" t="s">
        <v>1970</v>
      </c>
      <c r="B580" s="13" t="str">
        <f>VLOOKUP(A580,MUNI_LIST!B:C,2,)</f>
        <v xml:space="preserve">TAYLOR                        </v>
      </c>
      <c r="C580" s="6" t="s">
        <v>2009</v>
      </c>
      <c r="D580" s="7" t="str">
        <f t="shared" si="9"/>
        <v>60181</v>
      </c>
      <c r="E580" s="13" t="str">
        <f>VLOOKUP(D580,MUNI_LIST!G:H,2,)</f>
        <v>VILLAGE</v>
      </c>
      <c r="F580" s="13" t="str">
        <f>VLOOKUP(D580,MUNI_LIST!I:J,2,)</f>
        <v>STETSONVILLE</v>
      </c>
      <c r="G580" s="5" t="s">
        <v>156</v>
      </c>
      <c r="H580" s="5" t="s">
        <v>2</v>
      </c>
      <c r="I580" s="5" t="s">
        <v>2</v>
      </c>
      <c r="J580" t="s">
        <v>3</v>
      </c>
    </row>
    <row r="581" spans="1:10" x14ac:dyDescent="0.25">
      <c r="A581" s="6" t="s">
        <v>1963</v>
      </c>
      <c r="B581" s="13" t="str">
        <f>VLOOKUP(A581,MUNI_LIST!B:C,2,)</f>
        <v xml:space="preserve">TREMPEALEAU                   </v>
      </c>
      <c r="C581" s="6" t="s">
        <v>2009</v>
      </c>
      <c r="D581" s="7" t="str">
        <f t="shared" si="9"/>
        <v>61181</v>
      </c>
      <c r="E581" s="13" t="str">
        <f>VLOOKUP(D581,MUNI_LIST!G:H,2,)</f>
        <v>VILLAGE</v>
      </c>
      <c r="F581" s="13" t="str">
        <f>VLOOKUP(D581,MUNI_LIST!I:J,2,)</f>
        <v>STRUM</v>
      </c>
      <c r="G581" s="5" t="s">
        <v>26</v>
      </c>
      <c r="H581" s="5" t="s">
        <v>2</v>
      </c>
      <c r="I581" s="5" t="s">
        <v>2</v>
      </c>
      <c r="J581" t="s">
        <v>10</v>
      </c>
    </row>
    <row r="582" spans="1:10" x14ac:dyDescent="0.25">
      <c r="A582" s="6" t="s">
        <v>1942</v>
      </c>
      <c r="B582" s="13" t="str">
        <f>VLOOKUP(A582,MUNI_LIST!B:C,2,)</f>
        <v xml:space="preserve">VERNON                        </v>
      </c>
      <c r="C582" s="6" t="s">
        <v>2009</v>
      </c>
      <c r="D582" s="7" t="str">
        <f t="shared" si="9"/>
        <v>62181</v>
      </c>
      <c r="E582" s="13" t="str">
        <f>VLOOKUP(D582,MUNI_LIST!G:H,2,)</f>
        <v>VILLAGE</v>
      </c>
      <c r="F582" s="13" t="str">
        <f>VLOOKUP(D582,MUNI_LIST!I:J,2,)</f>
        <v>STODDARD</v>
      </c>
      <c r="G582" s="5" t="s">
        <v>26</v>
      </c>
      <c r="H582" s="5" t="s">
        <v>2</v>
      </c>
      <c r="I582" s="5" t="s">
        <v>2</v>
      </c>
      <c r="J582" t="s">
        <v>10</v>
      </c>
    </row>
    <row r="583" spans="1:10" x14ac:dyDescent="0.25">
      <c r="A583" s="6" t="s">
        <v>1932</v>
      </c>
      <c r="B583" s="13" t="str">
        <f>VLOOKUP(A583,MUNI_LIST!B:C,2,)</f>
        <v xml:space="preserve">WASHINGTON                    </v>
      </c>
      <c r="C583" s="6" t="s">
        <v>2009</v>
      </c>
      <c r="D583" s="7" t="str">
        <f t="shared" si="9"/>
        <v>66181</v>
      </c>
      <c r="E583" s="13" t="str">
        <f>VLOOKUP(D583,MUNI_LIST!G:H,2,)</f>
        <v>VILLAGE</v>
      </c>
      <c r="F583" s="13" t="str">
        <f>VLOOKUP(D583,MUNI_LIST!I:J,2,)</f>
        <v>SLINGER</v>
      </c>
      <c r="G583" s="5" t="s">
        <v>26</v>
      </c>
      <c r="H583" s="5" t="s">
        <v>2</v>
      </c>
      <c r="I583" s="5" t="s">
        <v>2</v>
      </c>
      <c r="J583" t="s">
        <v>10</v>
      </c>
    </row>
    <row r="584" spans="1:10" x14ac:dyDescent="0.25">
      <c r="A584" s="6" t="s">
        <v>1943</v>
      </c>
      <c r="B584" s="13" t="str">
        <f>VLOOKUP(A584,MUNI_LIST!B:C,2,)</f>
        <v xml:space="preserve">WAUKESHA                      </v>
      </c>
      <c r="C584" s="6" t="s">
        <v>2009</v>
      </c>
      <c r="D584" s="7" t="str">
        <f t="shared" si="9"/>
        <v>67181</v>
      </c>
      <c r="E584" s="13" t="str">
        <f>VLOOKUP(D584,MUNI_LIST!G:H,2,)</f>
        <v>VILLAGE</v>
      </c>
      <c r="F584" s="13" t="str">
        <f>VLOOKUP(D584,MUNI_LIST!I:J,2,)</f>
        <v>SUSSEX</v>
      </c>
      <c r="G584" s="5" t="s">
        <v>62</v>
      </c>
      <c r="H584" s="5" t="s">
        <v>2</v>
      </c>
      <c r="I584" s="5" t="s">
        <v>2</v>
      </c>
      <c r="J584" t="s">
        <v>10</v>
      </c>
    </row>
    <row r="585" spans="1:10" x14ac:dyDescent="0.25">
      <c r="A585" s="6" t="s">
        <v>1914</v>
      </c>
      <c r="B585" s="13" t="str">
        <f>VLOOKUP(A585,MUNI_LIST!B:C,2,)</f>
        <v xml:space="preserve">DOUGLAS                       </v>
      </c>
      <c r="C585" s="6" t="s">
        <v>2010</v>
      </c>
      <c r="D585" s="7" t="str">
        <f t="shared" si="9"/>
        <v>16182</v>
      </c>
      <c r="E585" s="13" t="str">
        <f>VLOOKUP(D585,MUNI_LIST!G:H,2,)</f>
        <v>VILLAGE</v>
      </c>
      <c r="F585" s="13" t="str">
        <f>VLOOKUP(D585,MUNI_LIST!I:J,2,)</f>
        <v>SUPERIOR</v>
      </c>
      <c r="G585" s="5" t="s">
        <v>7</v>
      </c>
      <c r="H585" s="5" t="s">
        <v>2</v>
      </c>
      <c r="I585" s="5" t="s">
        <v>2</v>
      </c>
      <c r="J585" t="s">
        <v>10</v>
      </c>
    </row>
    <row r="586" spans="1:10" x14ac:dyDescent="0.25">
      <c r="A586" s="6" t="s">
        <v>1938</v>
      </c>
      <c r="B586" s="13" t="str">
        <f>VLOOKUP(A586,MUNI_LIST!B:C,2,)</f>
        <v xml:space="preserve">ST CROIX                      </v>
      </c>
      <c r="C586" s="6" t="s">
        <v>2010</v>
      </c>
      <c r="D586" s="7" t="str">
        <f t="shared" si="9"/>
        <v>55182</v>
      </c>
      <c r="E586" s="13" t="str">
        <f>VLOOKUP(D586,MUNI_LIST!G:H,2,)</f>
        <v>VILLAGE</v>
      </c>
      <c r="F586" s="13" t="str">
        <f>VLOOKUP(D586,MUNI_LIST!I:J,2,)</f>
        <v>STAR PRAIRIE</v>
      </c>
      <c r="G586" s="5" t="s">
        <v>158</v>
      </c>
      <c r="H586" s="5" t="s">
        <v>2</v>
      </c>
      <c r="I586" s="5" t="s">
        <v>2</v>
      </c>
      <c r="J586" t="s">
        <v>3</v>
      </c>
    </row>
    <row r="587" spans="1:10" x14ac:dyDescent="0.25">
      <c r="A587" s="6" t="s">
        <v>1962</v>
      </c>
      <c r="B587" s="13" t="str">
        <f>VLOOKUP(A587,MUNI_LIST!B:C,2,)</f>
        <v xml:space="preserve">CLARK                         </v>
      </c>
      <c r="C587" s="6" t="s">
        <v>2011</v>
      </c>
      <c r="D587" s="7" t="str">
        <f t="shared" si="9"/>
        <v>10186</v>
      </c>
      <c r="E587" s="13" t="str">
        <f>VLOOKUP(D587,MUNI_LIST!G:H,2,)</f>
        <v>VILLAGE</v>
      </c>
      <c r="F587" s="13" t="str">
        <f>VLOOKUP(D587,MUNI_LIST!I:J,2,)</f>
        <v>UNITY</v>
      </c>
      <c r="G587" s="5" t="s">
        <v>26</v>
      </c>
      <c r="H587" s="5" t="s">
        <v>2</v>
      </c>
      <c r="I587" s="5" t="s">
        <v>2</v>
      </c>
      <c r="J587" t="s">
        <v>10</v>
      </c>
    </row>
    <row r="588" spans="1:10" x14ac:dyDescent="0.25">
      <c r="A588" s="6" t="s">
        <v>1954</v>
      </c>
      <c r="B588" s="13" t="str">
        <f>VLOOKUP(A588,MUNI_LIST!B:C,2,)</f>
        <v xml:space="preserve">RACINE                        </v>
      </c>
      <c r="C588" s="6" t="s">
        <v>2011</v>
      </c>
      <c r="D588" s="7" t="str">
        <f t="shared" si="9"/>
        <v>51186</v>
      </c>
      <c r="E588" s="13" t="str">
        <f>VLOOKUP(D588,MUNI_LIST!G:H,2,)</f>
        <v>VILLAGE</v>
      </c>
      <c r="F588" s="13" t="str">
        <f>VLOOKUP(D588,MUNI_LIST!I:J,2,)</f>
        <v>UNION GROVE</v>
      </c>
      <c r="G588" s="5" t="s">
        <v>7</v>
      </c>
      <c r="H588" s="5" t="s">
        <v>2</v>
      </c>
      <c r="I588" s="5" t="s">
        <v>2</v>
      </c>
      <c r="J588" t="s">
        <v>10</v>
      </c>
    </row>
    <row r="589" spans="1:10" x14ac:dyDescent="0.25">
      <c r="A589" s="6" t="s">
        <v>1954</v>
      </c>
      <c r="B589" s="13" t="str">
        <f>VLOOKUP(A589,MUNI_LIST!B:C,2,)</f>
        <v xml:space="preserve">RACINE                        </v>
      </c>
      <c r="C589" s="6" t="s">
        <v>2011</v>
      </c>
      <c r="D589" s="7" t="str">
        <f t="shared" si="9"/>
        <v>51186</v>
      </c>
      <c r="E589" s="13" t="str">
        <f>VLOOKUP(D589,MUNI_LIST!G:H,2,)</f>
        <v>VILLAGE</v>
      </c>
      <c r="F589" s="13" t="str">
        <f>VLOOKUP(D589,MUNI_LIST!I:J,2,)</f>
        <v>UNION GROVE</v>
      </c>
      <c r="G589" s="5" t="s">
        <v>59</v>
      </c>
      <c r="H589" s="5" t="s">
        <v>2</v>
      </c>
      <c r="I589" s="5" t="s">
        <v>2</v>
      </c>
      <c r="J589" t="s">
        <v>60</v>
      </c>
    </row>
    <row r="590" spans="1:10" x14ac:dyDescent="0.25">
      <c r="A590" s="6" t="s">
        <v>1940</v>
      </c>
      <c r="B590" s="13" t="str">
        <f>VLOOKUP(A590,MUNI_LIST!B:C,2,)</f>
        <v xml:space="preserve">SHAWANO                       </v>
      </c>
      <c r="C590" s="6" t="s">
        <v>2011</v>
      </c>
      <c r="D590" s="7" t="str">
        <f t="shared" si="9"/>
        <v>58186</v>
      </c>
      <c r="E590" s="13" t="str">
        <f>VLOOKUP(D590,MUNI_LIST!G:H,2,)</f>
        <v>VILLAGE</v>
      </c>
      <c r="F590" s="13" t="str">
        <f>VLOOKUP(D590,MUNI_LIST!I:J,2,)</f>
        <v>TIGERTON</v>
      </c>
      <c r="G590" s="5" t="s">
        <v>27</v>
      </c>
      <c r="H590" s="5" t="s">
        <v>2</v>
      </c>
      <c r="I590" s="5" t="s">
        <v>2</v>
      </c>
      <c r="J590" t="s">
        <v>10</v>
      </c>
    </row>
    <row r="591" spans="1:10" x14ac:dyDescent="0.25">
      <c r="A591" s="6" t="s">
        <v>459</v>
      </c>
      <c r="B591" s="13" t="str">
        <f>VLOOKUP(A591,MUNI_LIST!B:C,2,)</f>
        <v xml:space="preserve">BROWN                         </v>
      </c>
      <c r="C591" s="6" t="s">
        <v>2012</v>
      </c>
      <c r="D591" s="7" t="str">
        <f t="shared" si="9"/>
        <v>05191</v>
      </c>
      <c r="E591" s="13" t="str">
        <f>VLOOKUP(D591,MUNI_LIST!G:H,2,)</f>
        <v>VILLAGE</v>
      </c>
      <c r="F591" s="13" t="str">
        <f>VLOOKUP(D591,MUNI_LIST!I:J,2,)</f>
        <v>WRIGHTSTOWN</v>
      </c>
      <c r="G591" s="5" t="s">
        <v>7</v>
      </c>
      <c r="H591" s="5" t="s">
        <v>2</v>
      </c>
      <c r="I591" s="5" t="s">
        <v>2</v>
      </c>
      <c r="J591" t="s">
        <v>10</v>
      </c>
    </row>
    <row r="592" spans="1:10" x14ac:dyDescent="0.25">
      <c r="A592" s="6" t="s">
        <v>461</v>
      </c>
      <c r="B592" s="13" t="str">
        <f>VLOOKUP(A592,MUNI_LIST!B:C,2,)</f>
        <v xml:space="preserve">BURNETT                       </v>
      </c>
      <c r="C592" s="6" t="s">
        <v>2012</v>
      </c>
      <c r="D592" s="7" t="str">
        <f t="shared" si="9"/>
        <v>07191</v>
      </c>
      <c r="E592" s="13" t="str">
        <f>VLOOKUP(D592,MUNI_LIST!G:H,2,)</f>
        <v>VILLAGE</v>
      </c>
      <c r="F592" s="13" t="str">
        <f>VLOOKUP(D592,MUNI_LIST!I:J,2,)</f>
        <v>WEBSTER</v>
      </c>
      <c r="G592" s="5" t="s">
        <v>26</v>
      </c>
      <c r="H592" s="5" t="s">
        <v>2</v>
      </c>
      <c r="I592" s="5" t="s">
        <v>2</v>
      </c>
      <c r="J592" t="s">
        <v>10</v>
      </c>
    </row>
    <row r="593" spans="1:10" x14ac:dyDescent="0.25">
      <c r="A593" s="6" t="s">
        <v>461</v>
      </c>
      <c r="B593" s="13" t="str">
        <f>VLOOKUP(A593,MUNI_LIST!B:C,2,)</f>
        <v xml:space="preserve">BURNETT                       </v>
      </c>
      <c r="C593" s="6" t="s">
        <v>2012</v>
      </c>
      <c r="D593" s="7" t="str">
        <f t="shared" si="9"/>
        <v>07191</v>
      </c>
      <c r="E593" s="13" t="str">
        <f>VLOOKUP(D593,MUNI_LIST!G:H,2,)</f>
        <v>VILLAGE</v>
      </c>
      <c r="F593" s="13" t="str">
        <f>VLOOKUP(D593,MUNI_LIST!I:J,2,)</f>
        <v>WEBSTER</v>
      </c>
      <c r="G593" s="5" t="s">
        <v>21</v>
      </c>
      <c r="H593" s="5" t="s">
        <v>2</v>
      </c>
      <c r="I593" s="5" t="s">
        <v>2</v>
      </c>
      <c r="J593" t="s">
        <v>14</v>
      </c>
    </row>
    <row r="594" spans="1:10" x14ac:dyDescent="0.25">
      <c r="A594" s="6" t="s">
        <v>1962</v>
      </c>
      <c r="B594" s="13" t="str">
        <f>VLOOKUP(A594,MUNI_LIST!B:C,2,)</f>
        <v xml:space="preserve">CLARK                         </v>
      </c>
      <c r="C594" s="6" t="s">
        <v>2012</v>
      </c>
      <c r="D594" s="7" t="str">
        <f t="shared" si="9"/>
        <v>10191</v>
      </c>
      <c r="E594" s="13" t="str">
        <f>VLOOKUP(D594,MUNI_LIST!G:H,2,)</f>
        <v>VILLAGE</v>
      </c>
      <c r="F594" s="13" t="str">
        <f>VLOOKUP(D594,MUNI_LIST!I:J,2,)</f>
        <v>WITHEE</v>
      </c>
      <c r="G594" s="5" t="s">
        <v>26</v>
      </c>
      <c r="H594" s="5" t="s">
        <v>2</v>
      </c>
      <c r="I594" s="5" t="s">
        <v>2</v>
      </c>
      <c r="J594" t="s">
        <v>10</v>
      </c>
    </row>
    <row r="595" spans="1:10" x14ac:dyDescent="0.25">
      <c r="A595" s="6" t="s">
        <v>1962</v>
      </c>
      <c r="B595" s="13" t="str">
        <f>VLOOKUP(A595,MUNI_LIST!B:C,2,)</f>
        <v xml:space="preserve">CLARK                         </v>
      </c>
      <c r="C595" s="6" t="s">
        <v>2012</v>
      </c>
      <c r="D595" s="7" t="str">
        <f t="shared" si="9"/>
        <v>10191</v>
      </c>
      <c r="E595" s="13" t="str">
        <f>VLOOKUP(D595,MUNI_LIST!G:H,2,)</f>
        <v>VILLAGE</v>
      </c>
      <c r="F595" s="13" t="str">
        <f>VLOOKUP(D595,MUNI_LIST!I:J,2,)</f>
        <v>WITHEE</v>
      </c>
      <c r="G595" s="5" t="s">
        <v>33</v>
      </c>
      <c r="H595" s="5" t="s">
        <v>2</v>
      </c>
      <c r="I595" s="5" t="s">
        <v>2</v>
      </c>
      <c r="J595" t="s">
        <v>3</v>
      </c>
    </row>
    <row r="596" spans="1:10" x14ac:dyDescent="0.25">
      <c r="A596" s="6" t="s">
        <v>1912</v>
      </c>
      <c r="B596" s="13" t="str">
        <f>VLOOKUP(A596,MUNI_LIST!B:C,2,)</f>
        <v xml:space="preserve">DANE                          </v>
      </c>
      <c r="C596" s="6" t="s">
        <v>2012</v>
      </c>
      <c r="D596" s="7" t="str">
        <f t="shared" si="9"/>
        <v>13191</v>
      </c>
      <c r="E596" s="13" t="str">
        <f>VLOOKUP(D596,MUNI_LIST!G:H,2,)</f>
        <v>VILLAGE</v>
      </c>
      <c r="F596" s="13" t="str">
        <f>VLOOKUP(D596,MUNI_LIST!I:J,2,)</f>
        <v>WAUNAKEE</v>
      </c>
      <c r="G596" s="5" t="s">
        <v>26</v>
      </c>
      <c r="H596" s="5" t="s">
        <v>2</v>
      </c>
      <c r="I596" s="5" t="s">
        <v>2</v>
      </c>
      <c r="J596" t="s">
        <v>10</v>
      </c>
    </row>
    <row r="597" spans="1:10" x14ac:dyDescent="0.25">
      <c r="A597" s="6" t="s">
        <v>1912</v>
      </c>
      <c r="B597" s="13" t="str">
        <f>VLOOKUP(A597,MUNI_LIST!B:C,2,)</f>
        <v xml:space="preserve">DANE                          </v>
      </c>
      <c r="C597" s="6" t="s">
        <v>2012</v>
      </c>
      <c r="D597" s="7" t="str">
        <f t="shared" si="9"/>
        <v>13191</v>
      </c>
      <c r="E597" s="13" t="str">
        <f>VLOOKUP(D597,MUNI_LIST!G:H,2,)</f>
        <v>VILLAGE</v>
      </c>
      <c r="F597" s="13" t="str">
        <f>VLOOKUP(D597,MUNI_LIST!I:J,2,)</f>
        <v>WAUNAKEE</v>
      </c>
      <c r="G597" s="5" t="s">
        <v>33</v>
      </c>
      <c r="H597" s="5" t="s">
        <v>2</v>
      </c>
      <c r="I597" s="5" t="s">
        <v>2</v>
      </c>
      <c r="J597" t="s">
        <v>3</v>
      </c>
    </row>
    <row r="598" spans="1:10" x14ac:dyDescent="0.25">
      <c r="A598" s="6" t="s">
        <v>1935</v>
      </c>
      <c r="B598" s="13" t="str">
        <f>VLOOKUP(A598,MUNI_LIST!B:C,2,)</f>
        <v xml:space="preserve">DUNN                          </v>
      </c>
      <c r="C598" s="6" t="s">
        <v>2012</v>
      </c>
      <c r="D598" s="7" t="str">
        <f t="shared" si="9"/>
        <v>17191</v>
      </c>
      <c r="E598" s="13" t="str">
        <f>VLOOKUP(D598,MUNI_LIST!G:H,2,)</f>
        <v>VILLAGE</v>
      </c>
      <c r="F598" s="13" t="str">
        <f>VLOOKUP(D598,MUNI_LIST!I:J,2,)</f>
        <v>WHEELER</v>
      </c>
      <c r="G598" s="5" t="s">
        <v>27</v>
      </c>
      <c r="H598" s="5" t="s">
        <v>2</v>
      </c>
      <c r="I598" s="5" t="s">
        <v>2</v>
      </c>
      <c r="J598" t="s">
        <v>10</v>
      </c>
    </row>
    <row r="599" spans="1:10" x14ac:dyDescent="0.25">
      <c r="A599" s="6" t="s">
        <v>1919</v>
      </c>
      <c r="B599" s="13" t="str">
        <f>VLOOKUP(A599,MUNI_LIST!B:C,2,)</f>
        <v xml:space="preserve">JUNEAU                        </v>
      </c>
      <c r="C599" s="6" t="s">
        <v>2012</v>
      </c>
      <c r="D599" s="7" t="str">
        <f t="shared" si="9"/>
        <v>29191</v>
      </c>
      <c r="E599" s="13" t="str">
        <f>VLOOKUP(D599,MUNI_LIST!G:H,2,)</f>
        <v>VILLAGE</v>
      </c>
      <c r="F599" s="13" t="str">
        <f>VLOOKUP(D599,MUNI_LIST!I:J,2,)</f>
        <v>WONEWOC</v>
      </c>
      <c r="G599" s="5" t="s">
        <v>25</v>
      </c>
      <c r="H599" s="5" t="s">
        <v>2</v>
      </c>
      <c r="I599" s="5" t="s">
        <v>2</v>
      </c>
      <c r="J599" t="s">
        <v>10</v>
      </c>
    </row>
    <row r="600" spans="1:10" x14ac:dyDescent="0.25">
      <c r="A600" s="6" t="s">
        <v>1921</v>
      </c>
      <c r="B600" s="13" t="str">
        <f>VLOOKUP(A600,MUNI_LIST!B:C,2,)</f>
        <v xml:space="preserve">LA CROSSE                     </v>
      </c>
      <c r="C600" s="6" t="s">
        <v>2012</v>
      </c>
      <c r="D600" s="7" t="str">
        <f t="shared" si="9"/>
        <v>32191</v>
      </c>
      <c r="E600" s="13" t="str">
        <f>VLOOKUP(D600,MUNI_LIST!G:H,2,)</f>
        <v>VILLAGE</v>
      </c>
      <c r="F600" s="13" t="str">
        <f>VLOOKUP(D600,MUNI_LIST!I:J,2,)</f>
        <v>WEST SALEM</v>
      </c>
      <c r="G600" s="5" t="s">
        <v>33</v>
      </c>
      <c r="H600" s="5" t="s">
        <v>2</v>
      </c>
      <c r="I600" s="5" t="s">
        <v>2</v>
      </c>
      <c r="J600" t="s">
        <v>3</v>
      </c>
    </row>
    <row r="601" spans="1:10" x14ac:dyDescent="0.25">
      <c r="A601" s="6" t="s">
        <v>1954</v>
      </c>
      <c r="B601" s="13" t="str">
        <f>VLOOKUP(A601,MUNI_LIST!B:C,2,)</f>
        <v xml:space="preserve">RACINE                        </v>
      </c>
      <c r="C601" s="6" t="s">
        <v>2012</v>
      </c>
      <c r="D601" s="7" t="str">
        <f t="shared" si="9"/>
        <v>51191</v>
      </c>
      <c r="E601" s="13" t="str">
        <f>VLOOKUP(D601,MUNI_LIST!G:H,2,)</f>
        <v>VILLAGE</v>
      </c>
      <c r="F601" s="13" t="str">
        <f>VLOOKUP(D601,MUNI_LIST!I:J,2,)</f>
        <v>WATERFORD</v>
      </c>
      <c r="G601" s="5" t="s">
        <v>26</v>
      </c>
      <c r="H601" s="5" t="s">
        <v>2</v>
      </c>
      <c r="I601" s="5" t="s">
        <v>2</v>
      </c>
      <c r="J601" t="s">
        <v>10</v>
      </c>
    </row>
    <row r="602" spans="1:10" x14ac:dyDescent="0.25">
      <c r="A602" s="6" t="s">
        <v>1940</v>
      </c>
      <c r="B602" s="13" t="str">
        <f>VLOOKUP(A602,MUNI_LIST!B:C,2,)</f>
        <v xml:space="preserve">SHAWANO                       </v>
      </c>
      <c r="C602" s="6" t="s">
        <v>2012</v>
      </c>
      <c r="D602" s="7" t="str">
        <f t="shared" si="9"/>
        <v>58191</v>
      </c>
      <c r="E602" s="13" t="str">
        <f>VLOOKUP(D602,MUNI_LIST!G:H,2,)</f>
        <v>VILLAGE</v>
      </c>
      <c r="F602" s="13" t="str">
        <f>VLOOKUP(D602,MUNI_LIST!I:J,2,)</f>
        <v>WITTENBERG</v>
      </c>
      <c r="G602" s="5" t="s">
        <v>33</v>
      </c>
      <c r="H602" s="5" t="s">
        <v>2</v>
      </c>
      <c r="I602" s="5" t="s">
        <v>2</v>
      </c>
      <c r="J602" t="s">
        <v>3</v>
      </c>
    </row>
    <row r="603" spans="1:10" x14ac:dyDescent="0.25">
      <c r="A603" s="6" t="s">
        <v>1933</v>
      </c>
      <c r="B603" s="13" t="str">
        <f>VLOOKUP(A603,MUNI_LIST!B:C,2,)</f>
        <v xml:space="preserve">WAUSHARA                      </v>
      </c>
      <c r="C603" s="6" t="s">
        <v>2012</v>
      </c>
      <c r="D603" s="7" t="str">
        <f t="shared" si="9"/>
        <v>69191</v>
      </c>
      <c r="E603" s="13" t="str">
        <f>VLOOKUP(D603,MUNI_LIST!G:H,2,)</f>
        <v>VILLAGE</v>
      </c>
      <c r="F603" s="13" t="str">
        <f>VLOOKUP(D603,MUNI_LIST!I:J,2,)</f>
        <v>WILD ROSE</v>
      </c>
      <c r="G603" s="5" t="s">
        <v>107</v>
      </c>
      <c r="H603" s="5" t="s">
        <v>2</v>
      </c>
      <c r="I603" s="5" t="s">
        <v>2</v>
      </c>
      <c r="J603" t="s">
        <v>108</v>
      </c>
    </row>
    <row r="604" spans="1:10" x14ac:dyDescent="0.25">
      <c r="A604" s="6" t="s">
        <v>1933</v>
      </c>
      <c r="B604" s="13" t="str">
        <f>VLOOKUP(A604,MUNI_LIST!B:C,2,)</f>
        <v xml:space="preserve">WAUSHARA                      </v>
      </c>
      <c r="C604" s="6" t="s">
        <v>2012</v>
      </c>
      <c r="D604" s="7" t="str">
        <f t="shared" si="9"/>
        <v>69191</v>
      </c>
      <c r="E604" s="13" t="str">
        <f>VLOOKUP(D604,MUNI_LIST!G:H,2,)</f>
        <v>VILLAGE</v>
      </c>
      <c r="F604" s="13" t="str">
        <f>VLOOKUP(D604,MUNI_LIST!I:J,2,)</f>
        <v>WILD ROSE</v>
      </c>
      <c r="G604" s="5" t="s">
        <v>6</v>
      </c>
      <c r="H604" s="5" t="s">
        <v>2</v>
      </c>
      <c r="I604" s="5" t="s">
        <v>2</v>
      </c>
      <c r="J604" t="s">
        <v>3</v>
      </c>
    </row>
    <row r="605" spans="1:10" x14ac:dyDescent="0.25">
      <c r="A605" s="6" t="s">
        <v>1967</v>
      </c>
      <c r="B605" s="13" t="str">
        <f>VLOOKUP(A605,MUNI_LIST!B:C,2,)</f>
        <v xml:space="preserve">MARATHON                      </v>
      </c>
      <c r="C605" s="6" t="s">
        <v>2013</v>
      </c>
      <c r="D605" s="7" t="str">
        <f t="shared" si="9"/>
        <v>37192</v>
      </c>
      <c r="E605" s="13" t="str">
        <f>VLOOKUP(D605,MUNI_LIST!G:H,2,)</f>
        <v>VILLAGE</v>
      </c>
      <c r="F605" s="13" t="str">
        <f>VLOOKUP(D605,MUNI_LIST!I:J,2,)</f>
        <v>WESTON</v>
      </c>
      <c r="G605" s="5" t="s">
        <v>7</v>
      </c>
      <c r="H605" s="5" t="s">
        <v>2</v>
      </c>
      <c r="I605" s="5" t="s">
        <v>2</v>
      </c>
      <c r="J605" t="s">
        <v>10</v>
      </c>
    </row>
    <row r="606" spans="1:10" x14ac:dyDescent="0.25">
      <c r="A606" s="6" t="s">
        <v>1967</v>
      </c>
      <c r="B606" s="13" t="str">
        <f>VLOOKUP(A606,MUNI_LIST!B:C,2,)</f>
        <v xml:space="preserve">MARATHON                      </v>
      </c>
      <c r="C606" s="6" t="s">
        <v>2013</v>
      </c>
      <c r="D606" s="7" t="str">
        <f t="shared" si="9"/>
        <v>37192</v>
      </c>
      <c r="E606" s="13" t="str">
        <f>VLOOKUP(D606,MUNI_LIST!G:H,2,)</f>
        <v>VILLAGE</v>
      </c>
      <c r="F606" s="13" t="str">
        <f>VLOOKUP(D606,MUNI_LIST!I:J,2,)</f>
        <v>WESTON</v>
      </c>
      <c r="G606" s="5" t="s">
        <v>1</v>
      </c>
      <c r="H606" s="5" t="s">
        <v>2</v>
      </c>
      <c r="I606" s="5" t="s">
        <v>2</v>
      </c>
      <c r="J606" t="s">
        <v>3</v>
      </c>
    </row>
    <row r="607" spans="1:10" x14ac:dyDescent="0.25">
      <c r="A607" s="6" t="s">
        <v>1912</v>
      </c>
      <c r="B607" s="13" t="str">
        <f>VLOOKUP(A607,MUNI_LIST!B:C,2,)</f>
        <v xml:space="preserve">DANE                          </v>
      </c>
      <c r="C607" s="6" t="s">
        <v>2014</v>
      </c>
      <c r="D607" s="7" t="str">
        <f t="shared" si="9"/>
        <v>13196</v>
      </c>
      <c r="E607" s="13" t="str">
        <f>VLOOKUP(D607,MUNI_LIST!G:H,2,)</f>
        <v>VILLAGE</v>
      </c>
      <c r="F607" s="13" t="str">
        <f>VLOOKUP(D607,MUNI_LIST!I:J,2,)</f>
        <v>WINDSOR</v>
      </c>
      <c r="G607" s="5" t="s">
        <v>7</v>
      </c>
      <c r="H607" s="5" t="s">
        <v>2</v>
      </c>
      <c r="I607" s="5" t="s">
        <v>2</v>
      </c>
      <c r="J607" t="s">
        <v>10</v>
      </c>
    </row>
    <row r="608" spans="1:10" x14ac:dyDescent="0.25">
      <c r="A608" s="6" t="s">
        <v>1912</v>
      </c>
      <c r="B608" s="13" t="str">
        <f>VLOOKUP(A608,MUNI_LIST!B:C,2,)</f>
        <v xml:space="preserve">DANE                          </v>
      </c>
      <c r="C608" s="6" t="s">
        <v>2014</v>
      </c>
      <c r="D608" s="7" t="str">
        <f t="shared" si="9"/>
        <v>13196</v>
      </c>
      <c r="E608" s="13" t="str">
        <f>VLOOKUP(D608,MUNI_LIST!G:H,2,)</f>
        <v>VILLAGE</v>
      </c>
      <c r="F608" s="13" t="str">
        <f>VLOOKUP(D608,MUNI_LIST!I:J,2,)</f>
        <v>WINDSOR</v>
      </c>
      <c r="G608" s="5" t="s">
        <v>113</v>
      </c>
      <c r="H608" s="5" t="s">
        <v>2</v>
      </c>
      <c r="I608" s="5" t="s">
        <v>2</v>
      </c>
      <c r="J608" t="s">
        <v>3</v>
      </c>
    </row>
    <row r="609" spans="1:10" x14ac:dyDescent="0.25">
      <c r="A609" s="6" t="s">
        <v>456</v>
      </c>
      <c r="B609" s="13" t="str">
        <f>VLOOKUP(A609,MUNI_LIST!B:C,2,)</f>
        <v xml:space="preserve">ASHLAND                       </v>
      </c>
      <c r="C609" s="6" t="s">
        <v>2015</v>
      </c>
      <c r="D609" s="7" t="str">
        <f t="shared" si="9"/>
        <v>02201</v>
      </c>
      <c r="E609" s="13" t="str">
        <f>VLOOKUP(D609,MUNI_LIST!G:H,2,)</f>
        <v xml:space="preserve">CITY   </v>
      </c>
      <c r="F609" s="13" t="str">
        <f>VLOOKUP(D609,MUNI_LIST!I:J,2,)</f>
        <v>ASHLAND</v>
      </c>
      <c r="G609" s="5" t="s">
        <v>7</v>
      </c>
      <c r="H609" s="5" t="s">
        <v>8</v>
      </c>
      <c r="I609" s="5" t="s">
        <v>9</v>
      </c>
      <c r="J609" t="s">
        <v>10</v>
      </c>
    </row>
    <row r="610" spans="1:10" x14ac:dyDescent="0.25">
      <c r="A610" s="6" t="s">
        <v>458</v>
      </c>
      <c r="B610" s="13" t="str">
        <f>VLOOKUP(A610,MUNI_LIST!B:C,2,)</f>
        <v xml:space="preserve">BAYFIELD                      </v>
      </c>
      <c r="C610" s="6" t="s">
        <v>2015</v>
      </c>
      <c r="D610" s="7" t="str">
        <f t="shared" si="9"/>
        <v>04201</v>
      </c>
      <c r="E610" s="13" t="str">
        <f>VLOOKUP(D610,MUNI_LIST!G:H,2,)</f>
        <v xml:space="preserve">CITY   </v>
      </c>
      <c r="F610" s="13" t="str">
        <f>VLOOKUP(D610,MUNI_LIST!I:J,2,)</f>
        <v>ASHLAND</v>
      </c>
      <c r="G610" s="5" t="s">
        <v>26</v>
      </c>
      <c r="H610" s="5" t="s">
        <v>2</v>
      </c>
      <c r="I610" s="5" t="s">
        <v>2</v>
      </c>
      <c r="J610" t="s">
        <v>10</v>
      </c>
    </row>
    <row r="611" spans="1:10" x14ac:dyDescent="0.25">
      <c r="A611" s="6" t="s">
        <v>1915</v>
      </c>
      <c r="B611" s="13" t="str">
        <f>VLOOKUP(A611,MUNI_LIST!B:C,2,)</f>
        <v xml:space="preserve">EAU CLAIRE                    </v>
      </c>
      <c r="C611" s="6" t="s">
        <v>2015</v>
      </c>
      <c r="D611" s="7" t="str">
        <f t="shared" si="9"/>
        <v>18201</v>
      </c>
      <c r="E611" s="13" t="str">
        <f>VLOOKUP(D611,MUNI_LIST!G:H,2,)</f>
        <v xml:space="preserve">CITY   </v>
      </c>
      <c r="F611" s="13" t="str">
        <f>VLOOKUP(D611,MUNI_LIST!I:J,2,)</f>
        <v>ALTOONA</v>
      </c>
      <c r="G611" s="5" t="s">
        <v>33</v>
      </c>
      <c r="H611" s="5" t="s">
        <v>157</v>
      </c>
      <c r="I611" s="5" t="s">
        <v>2</v>
      </c>
      <c r="J611" t="s">
        <v>3</v>
      </c>
    </row>
    <row r="612" spans="1:10" x14ac:dyDescent="0.25">
      <c r="A612" s="6" t="s">
        <v>1915</v>
      </c>
      <c r="B612" s="13" t="str">
        <f>VLOOKUP(A612,MUNI_LIST!B:C,2,)</f>
        <v xml:space="preserve">EAU CLAIRE                    </v>
      </c>
      <c r="C612" s="6" t="s">
        <v>2015</v>
      </c>
      <c r="D612" s="7" t="str">
        <f t="shared" si="9"/>
        <v>18201</v>
      </c>
      <c r="E612" s="13" t="str">
        <f>VLOOKUP(D612,MUNI_LIST!G:H,2,)</f>
        <v xml:space="preserve">CITY   </v>
      </c>
      <c r="F612" s="13" t="str">
        <f>VLOOKUP(D612,MUNI_LIST!I:J,2,)</f>
        <v>ALTOONA</v>
      </c>
      <c r="G612" s="5" t="s">
        <v>89</v>
      </c>
      <c r="H612" s="5" t="s">
        <v>2</v>
      </c>
      <c r="I612" s="5" t="s">
        <v>2</v>
      </c>
      <c r="J612" t="s">
        <v>10</v>
      </c>
    </row>
    <row r="613" spans="1:10" x14ac:dyDescent="0.25">
      <c r="A613" s="6" t="s">
        <v>1949</v>
      </c>
      <c r="B613" s="13" t="str">
        <f>VLOOKUP(A613,MUNI_LIST!B:C,2,)</f>
        <v xml:space="preserve">KEWAUNEE                      </v>
      </c>
      <c r="C613" s="6" t="s">
        <v>2015</v>
      </c>
      <c r="D613" s="7" t="str">
        <f t="shared" si="9"/>
        <v>31201</v>
      </c>
      <c r="E613" s="13" t="str">
        <f>VLOOKUP(D613,MUNI_LIST!G:H,2,)</f>
        <v xml:space="preserve">CITY   </v>
      </c>
      <c r="F613" s="13" t="str">
        <f>VLOOKUP(D613,MUNI_LIST!I:J,2,)</f>
        <v>ALGOMA</v>
      </c>
      <c r="G613" s="5" t="s">
        <v>5</v>
      </c>
      <c r="H613" s="5" t="s">
        <v>2</v>
      </c>
      <c r="I613" s="5" t="s">
        <v>2</v>
      </c>
      <c r="J613" t="s">
        <v>3</v>
      </c>
    </row>
    <row r="614" spans="1:10" x14ac:dyDescent="0.25">
      <c r="A614" s="6" t="s">
        <v>1968</v>
      </c>
      <c r="B614" s="13" t="str">
        <f>VLOOKUP(A614,MUNI_LIST!B:C,2,)</f>
        <v xml:space="preserve">LANGLADE                      </v>
      </c>
      <c r="C614" s="6" t="s">
        <v>2015</v>
      </c>
      <c r="D614" s="7" t="str">
        <f t="shared" si="9"/>
        <v>34201</v>
      </c>
      <c r="E614" s="13" t="str">
        <f>VLOOKUP(D614,MUNI_LIST!G:H,2,)</f>
        <v xml:space="preserve">CITY   </v>
      </c>
      <c r="F614" s="13" t="str">
        <f>VLOOKUP(D614,MUNI_LIST!I:J,2,)</f>
        <v>ANTIGO</v>
      </c>
      <c r="G614" s="5" t="s">
        <v>32</v>
      </c>
      <c r="H614" s="5" t="s">
        <v>2</v>
      </c>
      <c r="I614" s="5" t="s">
        <v>2</v>
      </c>
      <c r="J614" t="s">
        <v>3</v>
      </c>
    </row>
    <row r="615" spans="1:10" x14ac:dyDescent="0.25">
      <c r="A615" s="6" t="s">
        <v>1950</v>
      </c>
      <c r="B615" s="13" t="str">
        <f>VLOOKUP(A615,MUNI_LIST!B:C,2,)</f>
        <v xml:space="preserve">OUTAGAMIE                     </v>
      </c>
      <c r="C615" s="6" t="s">
        <v>2015</v>
      </c>
      <c r="D615" s="7" t="str">
        <f t="shared" si="9"/>
        <v>44201</v>
      </c>
      <c r="E615" s="13" t="str">
        <f>VLOOKUP(D615,MUNI_LIST!G:H,2,)</f>
        <v xml:space="preserve">CITY   </v>
      </c>
      <c r="F615" s="13" t="str">
        <f>VLOOKUP(D615,MUNI_LIST!I:J,2,)</f>
        <v>APPLETON</v>
      </c>
      <c r="G615" s="5" t="s">
        <v>26</v>
      </c>
      <c r="H615" s="5" t="s">
        <v>2</v>
      </c>
      <c r="I615" s="5" t="s">
        <v>2</v>
      </c>
      <c r="J615" t="s">
        <v>10</v>
      </c>
    </row>
    <row r="616" spans="1:10" x14ac:dyDescent="0.25">
      <c r="A616" s="6" t="s">
        <v>1950</v>
      </c>
      <c r="B616" s="13" t="str">
        <f>VLOOKUP(A616,MUNI_LIST!B:C,2,)</f>
        <v xml:space="preserve">OUTAGAMIE                     </v>
      </c>
      <c r="C616" s="6" t="s">
        <v>2015</v>
      </c>
      <c r="D616" s="7" t="str">
        <f t="shared" si="9"/>
        <v>44201</v>
      </c>
      <c r="E616" s="13" t="str">
        <f>VLOOKUP(D616,MUNI_LIST!G:H,2,)</f>
        <v xml:space="preserve">CITY   </v>
      </c>
      <c r="F616" s="13" t="str">
        <f>VLOOKUP(D616,MUNI_LIST!I:J,2,)</f>
        <v>APPLETON</v>
      </c>
      <c r="G616" s="5" t="s">
        <v>7</v>
      </c>
      <c r="H616" s="5" t="s">
        <v>2</v>
      </c>
      <c r="I616" s="5" t="s">
        <v>2</v>
      </c>
      <c r="J616" t="s">
        <v>10</v>
      </c>
    </row>
    <row r="617" spans="1:10" x14ac:dyDescent="0.25">
      <c r="A617" s="6" t="s">
        <v>1950</v>
      </c>
      <c r="B617" s="13" t="str">
        <f>VLOOKUP(A617,MUNI_LIST!B:C,2,)</f>
        <v xml:space="preserve">OUTAGAMIE                     </v>
      </c>
      <c r="C617" s="6" t="s">
        <v>2015</v>
      </c>
      <c r="D617" s="7" t="str">
        <f t="shared" si="9"/>
        <v>44201</v>
      </c>
      <c r="E617" s="13" t="str">
        <f>VLOOKUP(D617,MUNI_LIST!G:H,2,)</f>
        <v xml:space="preserve">CITY   </v>
      </c>
      <c r="F617" s="13" t="str">
        <f>VLOOKUP(D617,MUNI_LIST!I:J,2,)</f>
        <v>APPLETON</v>
      </c>
      <c r="G617" s="5" t="s">
        <v>33</v>
      </c>
      <c r="H617" s="5" t="s">
        <v>310</v>
      </c>
      <c r="I617" s="5" t="s">
        <v>311</v>
      </c>
      <c r="J617" t="s">
        <v>3</v>
      </c>
    </row>
    <row r="618" spans="1:10" x14ac:dyDescent="0.25">
      <c r="A618" s="6" t="s">
        <v>1950</v>
      </c>
      <c r="B618" s="13" t="str">
        <f>VLOOKUP(A618,MUNI_LIST!B:C,2,)</f>
        <v xml:space="preserve">OUTAGAMIE                     </v>
      </c>
      <c r="C618" s="6" t="s">
        <v>2015</v>
      </c>
      <c r="D618" s="7" t="str">
        <f t="shared" si="9"/>
        <v>44201</v>
      </c>
      <c r="E618" s="13" t="str">
        <f>VLOOKUP(D618,MUNI_LIST!G:H,2,)</f>
        <v xml:space="preserve">CITY   </v>
      </c>
      <c r="F618" s="13" t="str">
        <f>VLOOKUP(D618,MUNI_LIST!I:J,2,)</f>
        <v>APPLETON</v>
      </c>
      <c r="G618" s="5" t="s">
        <v>23</v>
      </c>
      <c r="H618" s="5" t="s">
        <v>2</v>
      </c>
      <c r="I618" s="5" t="s">
        <v>2</v>
      </c>
      <c r="J618" t="s">
        <v>24</v>
      </c>
    </row>
    <row r="619" spans="1:10" x14ac:dyDescent="0.25">
      <c r="A619" s="6" t="s">
        <v>1952</v>
      </c>
      <c r="B619" s="13" t="str">
        <f>VLOOKUP(A619,MUNI_LIST!B:C,2,)</f>
        <v xml:space="preserve">POLK                          </v>
      </c>
      <c r="C619" s="6" t="s">
        <v>2015</v>
      </c>
      <c r="D619" s="7" t="str">
        <f t="shared" si="9"/>
        <v>48201</v>
      </c>
      <c r="E619" s="13" t="str">
        <f>VLOOKUP(D619,MUNI_LIST!G:H,2,)</f>
        <v xml:space="preserve">CITY   </v>
      </c>
      <c r="F619" s="13" t="str">
        <f>VLOOKUP(D619,MUNI_LIST!I:J,2,)</f>
        <v>AMERY</v>
      </c>
      <c r="G619" s="5" t="s">
        <v>7</v>
      </c>
      <c r="H619" s="5" t="s">
        <v>2</v>
      </c>
      <c r="I619" s="5" t="s">
        <v>2</v>
      </c>
      <c r="J619" t="s">
        <v>10</v>
      </c>
    </row>
    <row r="620" spans="1:10" x14ac:dyDescent="0.25">
      <c r="A620" s="6" t="s">
        <v>1963</v>
      </c>
      <c r="B620" s="13" t="str">
        <f>VLOOKUP(A620,MUNI_LIST!B:C,2,)</f>
        <v xml:space="preserve">TREMPEALEAU                   </v>
      </c>
      <c r="C620" s="6" t="s">
        <v>2015</v>
      </c>
      <c r="D620" s="7" t="str">
        <f t="shared" si="9"/>
        <v>61201</v>
      </c>
      <c r="E620" s="13" t="str">
        <f>VLOOKUP(D620,MUNI_LIST!G:H,2,)</f>
        <v xml:space="preserve">CITY   </v>
      </c>
      <c r="F620" s="13" t="str">
        <f>VLOOKUP(D620,MUNI_LIST!I:J,2,)</f>
        <v>ARCADIA</v>
      </c>
      <c r="G620" s="5" t="s">
        <v>6</v>
      </c>
      <c r="H620" s="5" t="s">
        <v>2</v>
      </c>
      <c r="I620" s="5" t="s">
        <v>2</v>
      </c>
      <c r="J620" t="s">
        <v>3</v>
      </c>
    </row>
    <row r="621" spans="1:10" x14ac:dyDescent="0.25">
      <c r="A621" s="6" t="s">
        <v>457</v>
      </c>
      <c r="B621" s="13" t="str">
        <f>VLOOKUP(A621,MUNI_LIST!B:C,2,)</f>
        <v xml:space="preserve">BARRON                        </v>
      </c>
      <c r="C621" s="6" t="s">
        <v>2016</v>
      </c>
      <c r="D621" s="7" t="str">
        <f t="shared" si="9"/>
        <v>03206</v>
      </c>
      <c r="E621" s="13" t="str">
        <f>VLOOKUP(D621,MUNI_LIST!G:H,2,)</f>
        <v xml:space="preserve">CITY   </v>
      </c>
      <c r="F621" s="13" t="str">
        <f>VLOOKUP(D621,MUNI_LIST!I:J,2,)</f>
        <v>BARRON</v>
      </c>
      <c r="G621" s="5" t="s">
        <v>21</v>
      </c>
      <c r="H621" s="5" t="s">
        <v>2</v>
      </c>
      <c r="I621" s="5" t="s">
        <v>2</v>
      </c>
      <c r="J621" t="s">
        <v>14</v>
      </c>
    </row>
    <row r="622" spans="1:10" x14ac:dyDescent="0.25">
      <c r="A622" s="6" t="s">
        <v>462</v>
      </c>
      <c r="B622" s="13" t="str">
        <f>VLOOKUP(A622,MUNI_LIST!B:C,2,)</f>
        <v xml:space="preserve">CALUMET                       </v>
      </c>
      <c r="C622" s="6" t="s">
        <v>2016</v>
      </c>
      <c r="D622" s="7" t="str">
        <f t="shared" si="9"/>
        <v>08206</v>
      </c>
      <c r="E622" s="13" t="str">
        <f>VLOOKUP(D622,MUNI_LIST!G:H,2,)</f>
        <v xml:space="preserve">CITY   </v>
      </c>
      <c r="F622" s="13" t="str">
        <f>VLOOKUP(D622,MUNI_LIST!I:J,2,)</f>
        <v>BRILLION</v>
      </c>
      <c r="G622" s="5" t="s">
        <v>7</v>
      </c>
      <c r="H622" s="5" t="s">
        <v>2</v>
      </c>
      <c r="I622" s="5" t="s">
        <v>2</v>
      </c>
      <c r="J622" t="s">
        <v>10</v>
      </c>
    </row>
    <row r="623" spans="1:10" x14ac:dyDescent="0.25">
      <c r="A623" s="6" t="s">
        <v>1955</v>
      </c>
      <c r="B623" s="13" t="str">
        <f>VLOOKUP(A623,MUNI_LIST!B:C,2,)</f>
        <v xml:space="preserve">DODGE                         </v>
      </c>
      <c r="C623" s="6" t="s">
        <v>2016</v>
      </c>
      <c r="D623" s="7" t="str">
        <f t="shared" si="9"/>
        <v>14206</v>
      </c>
      <c r="E623" s="13" t="str">
        <f>VLOOKUP(D623,MUNI_LIST!G:H,2,)</f>
        <v xml:space="preserve">CITY   </v>
      </c>
      <c r="F623" s="13" t="str">
        <f>VLOOKUP(D623,MUNI_LIST!I:J,2,)</f>
        <v>BEAVER DAM</v>
      </c>
      <c r="G623" s="5" t="s">
        <v>33</v>
      </c>
      <c r="H623" s="5" t="s">
        <v>127</v>
      </c>
      <c r="I623" s="5" t="s">
        <v>2</v>
      </c>
      <c r="J623" t="s">
        <v>3</v>
      </c>
    </row>
    <row r="624" spans="1:10" x14ac:dyDescent="0.25">
      <c r="A624" s="6" t="s">
        <v>1966</v>
      </c>
      <c r="B624" s="13" t="str">
        <f>VLOOKUP(A624,MUNI_LIST!B:C,2,)</f>
        <v xml:space="preserve">GREEN                         </v>
      </c>
      <c r="C624" s="6" t="s">
        <v>2016</v>
      </c>
      <c r="D624" s="7" t="str">
        <f t="shared" si="9"/>
        <v>23206</v>
      </c>
      <c r="E624" s="13" t="str">
        <f>VLOOKUP(D624,MUNI_LIST!G:H,2,)</f>
        <v xml:space="preserve">CITY   </v>
      </c>
      <c r="F624" s="13" t="str">
        <f>VLOOKUP(D624,MUNI_LIST!I:J,2,)</f>
        <v>BRODHEAD</v>
      </c>
      <c r="G624" s="5" t="s">
        <v>156</v>
      </c>
      <c r="H624" s="5" t="s">
        <v>2</v>
      </c>
      <c r="I624" s="5" t="s">
        <v>2</v>
      </c>
      <c r="J624" t="s">
        <v>3</v>
      </c>
    </row>
    <row r="625" spans="1:10" x14ac:dyDescent="0.25">
      <c r="A625" s="6" t="s">
        <v>1918</v>
      </c>
      <c r="B625" s="13" t="str">
        <f>VLOOKUP(A625,MUNI_LIST!B:C,2,)</f>
        <v xml:space="preserve">JACKSON                       </v>
      </c>
      <c r="C625" s="6" t="s">
        <v>2016</v>
      </c>
      <c r="D625" s="7" t="str">
        <f t="shared" si="9"/>
        <v>27206</v>
      </c>
      <c r="E625" s="13" t="str">
        <f>VLOOKUP(D625,MUNI_LIST!G:H,2,)</f>
        <v xml:space="preserve">CITY   </v>
      </c>
      <c r="F625" s="13" t="str">
        <f>VLOOKUP(D625,MUNI_LIST!I:J,2,)</f>
        <v>BLACK RIVER FALLS</v>
      </c>
      <c r="G625" s="5" t="s">
        <v>23</v>
      </c>
      <c r="H625" s="5" t="s">
        <v>2</v>
      </c>
      <c r="I625" s="5" t="s">
        <v>2</v>
      </c>
      <c r="J625" t="s">
        <v>24</v>
      </c>
    </row>
    <row r="626" spans="1:10" x14ac:dyDescent="0.25">
      <c r="A626" s="6" t="s">
        <v>1954</v>
      </c>
      <c r="B626" s="13" t="str">
        <f>VLOOKUP(A626,MUNI_LIST!B:C,2,)</f>
        <v xml:space="preserve">RACINE                        </v>
      </c>
      <c r="C626" s="6" t="s">
        <v>2016</v>
      </c>
      <c r="D626" s="7" t="str">
        <f t="shared" si="9"/>
        <v>51206</v>
      </c>
      <c r="E626" s="13" t="str">
        <f>VLOOKUP(D626,MUNI_LIST!G:H,2,)</f>
        <v xml:space="preserve">CITY   </v>
      </c>
      <c r="F626" s="13" t="str">
        <f>VLOOKUP(D626,MUNI_LIST!I:J,2,)</f>
        <v>BURLINGTON</v>
      </c>
      <c r="G626" s="5" t="s">
        <v>33</v>
      </c>
      <c r="H626" s="5" t="s">
        <v>2</v>
      </c>
      <c r="I626" s="5" t="s">
        <v>2</v>
      </c>
      <c r="J626" t="s">
        <v>3</v>
      </c>
    </row>
    <row r="627" spans="1:10" x14ac:dyDescent="0.25">
      <c r="A627" s="6" t="s">
        <v>1954</v>
      </c>
      <c r="B627" s="13" t="str">
        <f>VLOOKUP(A627,MUNI_LIST!B:C,2,)</f>
        <v xml:space="preserve">RACINE                        </v>
      </c>
      <c r="C627" s="6" t="s">
        <v>2016</v>
      </c>
      <c r="D627" s="7" t="str">
        <f t="shared" si="9"/>
        <v>51206</v>
      </c>
      <c r="E627" s="13" t="str">
        <f>VLOOKUP(D627,MUNI_LIST!G:H,2,)</f>
        <v xml:space="preserve">CITY   </v>
      </c>
      <c r="F627" s="13" t="str">
        <f>VLOOKUP(D627,MUNI_LIST!I:J,2,)</f>
        <v>BURLINGTON</v>
      </c>
      <c r="G627" s="5" t="s">
        <v>4</v>
      </c>
      <c r="H627" s="5" t="s">
        <v>2</v>
      </c>
      <c r="I627" s="5" t="s">
        <v>2</v>
      </c>
      <c r="J627" t="s">
        <v>3</v>
      </c>
    </row>
    <row r="628" spans="1:10" x14ac:dyDescent="0.25">
      <c r="A628" s="6" t="s">
        <v>1954</v>
      </c>
      <c r="B628" s="13" t="str">
        <f>VLOOKUP(A628,MUNI_LIST!B:C,2,)</f>
        <v xml:space="preserve">RACINE                        </v>
      </c>
      <c r="C628" s="6" t="s">
        <v>2016</v>
      </c>
      <c r="D628" s="7" t="str">
        <f t="shared" si="9"/>
        <v>51206</v>
      </c>
      <c r="E628" s="13" t="str">
        <f>VLOOKUP(D628,MUNI_LIST!G:H,2,)</f>
        <v xml:space="preserve">CITY   </v>
      </c>
      <c r="F628" s="13" t="str">
        <f>VLOOKUP(D628,MUNI_LIST!I:J,2,)</f>
        <v>BURLINGTON</v>
      </c>
      <c r="G628" s="5" t="s">
        <v>206</v>
      </c>
      <c r="H628" s="5" t="s">
        <v>2</v>
      </c>
      <c r="I628" s="5" t="s">
        <v>2</v>
      </c>
      <c r="J628" t="s">
        <v>3</v>
      </c>
    </row>
    <row r="629" spans="1:10" x14ac:dyDescent="0.25">
      <c r="A629" s="6" t="s">
        <v>1928</v>
      </c>
      <c r="B629" s="13" t="str">
        <f>VLOOKUP(A629,MUNI_LIST!B:C,2,)</f>
        <v xml:space="preserve">ROCK                          </v>
      </c>
      <c r="C629" s="6" t="s">
        <v>2016</v>
      </c>
      <c r="D629" s="7" t="str">
        <f t="shared" si="9"/>
        <v>53206</v>
      </c>
      <c r="E629" s="13" t="str">
        <f>VLOOKUP(D629,MUNI_LIST!G:H,2,)</f>
        <v xml:space="preserve">CITY   </v>
      </c>
      <c r="F629" s="13" t="str">
        <f>VLOOKUP(D629,MUNI_LIST!I:J,2,)</f>
        <v>BELOIT</v>
      </c>
      <c r="G629" s="5" t="s">
        <v>62</v>
      </c>
      <c r="H629" s="5" t="s">
        <v>2</v>
      </c>
      <c r="I629" s="5" t="s">
        <v>2</v>
      </c>
      <c r="J629" t="s">
        <v>10</v>
      </c>
    </row>
    <row r="630" spans="1:10" x14ac:dyDescent="0.25">
      <c r="A630" s="6" t="s">
        <v>1958</v>
      </c>
      <c r="B630" s="13" t="str">
        <f>VLOOKUP(A630,MUNI_LIST!B:C,2,)</f>
        <v xml:space="preserve">SAUK                          </v>
      </c>
      <c r="C630" s="6" t="s">
        <v>2016</v>
      </c>
      <c r="D630" s="7" t="str">
        <f t="shared" si="9"/>
        <v>56206</v>
      </c>
      <c r="E630" s="13" t="str">
        <f>VLOOKUP(D630,MUNI_LIST!G:H,2,)</f>
        <v xml:space="preserve">CITY   </v>
      </c>
      <c r="F630" s="13" t="str">
        <f>VLOOKUP(D630,MUNI_LIST!I:J,2,)</f>
        <v>BARABOO</v>
      </c>
      <c r="G630" s="5" t="s">
        <v>4</v>
      </c>
      <c r="H630" s="5" t="s">
        <v>2</v>
      </c>
      <c r="I630" s="5" t="s">
        <v>2</v>
      </c>
      <c r="J630" t="s">
        <v>3</v>
      </c>
    </row>
    <row r="631" spans="1:10" x14ac:dyDescent="0.25">
      <c r="A631" s="6" t="s">
        <v>1958</v>
      </c>
      <c r="B631" s="13" t="str">
        <f>VLOOKUP(A631,MUNI_LIST!B:C,2,)</f>
        <v xml:space="preserve">SAUK                          </v>
      </c>
      <c r="C631" s="6" t="s">
        <v>2016</v>
      </c>
      <c r="D631" s="7" t="str">
        <f t="shared" si="9"/>
        <v>56206</v>
      </c>
      <c r="E631" s="13" t="str">
        <f>VLOOKUP(D631,MUNI_LIST!G:H,2,)</f>
        <v xml:space="preserve">CITY   </v>
      </c>
      <c r="F631" s="13" t="str">
        <f>VLOOKUP(D631,MUNI_LIST!I:J,2,)</f>
        <v>BARABOO</v>
      </c>
      <c r="G631" s="5" t="s">
        <v>156</v>
      </c>
      <c r="H631" s="5" t="s">
        <v>2</v>
      </c>
      <c r="I631" s="5" t="s">
        <v>2</v>
      </c>
      <c r="J631" t="s">
        <v>3</v>
      </c>
    </row>
    <row r="632" spans="1:10" x14ac:dyDescent="0.25">
      <c r="A632" s="6" t="s">
        <v>1958</v>
      </c>
      <c r="B632" s="13" t="str">
        <f>VLOOKUP(A632,MUNI_LIST!B:C,2,)</f>
        <v xml:space="preserve">SAUK                          </v>
      </c>
      <c r="C632" s="6" t="s">
        <v>2016</v>
      </c>
      <c r="D632" s="7" t="str">
        <f t="shared" si="9"/>
        <v>56206</v>
      </c>
      <c r="E632" s="13" t="str">
        <f>VLOOKUP(D632,MUNI_LIST!G:H,2,)</f>
        <v xml:space="preserve">CITY   </v>
      </c>
      <c r="F632" s="13" t="str">
        <f>VLOOKUP(D632,MUNI_LIST!I:J,2,)</f>
        <v>BARABOO</v>
      </c>
      <c r="G632" s="5" t="s">
        <v>1</v>
      </c>
      <c r="H632" s="5" t="s">
        <v>2</v>
      </c>
      <c r="I632" s="5" t="s">
        <v>2</v>
      </c>
      <c r="J632" t="s">
        <v>3</v>
      </c>
    </row>
    <row r="633" spans="1:10" x14ac:dyDescent="0.25">
      <c r="A633" s="6" t="s">
        <v>1943</v>
      </c>
      <c r="B633" s="13" t="str">
        <f>VLOOKUP(A633,MUNI_LIST!B:C,2,)</f>
        <v xml:space="preserve">WAUKESHA                      </v>
      </c>
      <c r="C633" s="6" t="s">
        <v>2016</v>
      </c>
      <c r="D633" s="7" t="str">
        <f t="shared" si="9"/>
        <v>67206</v>
      </c>
      <c r="E633" s="13" t="str">
        <f>VLOOKUP(D633,MUNI_LIST!G:H,2,)</f>
        <v xml:space="preserve">CITY   </v>
      </c>
      <c r="F633" s="13" t="str">
        <f>VLOOKUP(D633,MUNI_LIST!I:J,2,)</f>
        <v>BROOKFIELD</v>
      </c>
      <c r="G633" s="5" t="s">
        <v>26</v>
      </c>
      <c r="H633" s="5" t="s">
        <v>2</v>
      </c>
      <c r="I633" s="5" t="s">
        <v>2</v>
      </c>
      <c r="J633" t="s">
        <v>10</v>
      </c>
    </row>
    <row r="634" spans="1:10" x14ac:dyDescent="0.25">
      <c r="A634" s="6" t="s">
        <v>1943</v>
      </c>
      <c r="B634" s="13" t="str">
        <f>VLOOKUP(A634,MUNI_LIST!B:C,2,)</f>
        <v xml:space="preserve">WAUKESHA                      </v>
      </c>
      <c r="C634" s="6" t="s">
        <v>2016</v>
      </c>
      <c r="D634" s="7" t="str">
        <f t="shared" si="9"/>
        <v>67206</v>
      </c>
      <c r="E634" s="13" t="str">
        <f>VLOOKUP(D634,MUNI_LIST!G:H,2,)</f>
        <v xml:space="preserve">CITY   </v>
      </c>
      <c r="F634" s="13" t="str">
        <f>VLOOKUP(D634,MUNI_LIST!I:J,2,)</f>
        <v>BROOKFIELD</v>
      </c>
      <c r="G634" s="5" t="s">
        <v>425</v>
      </c>
      <c r="H634" s="5" t="s">
        <v>2</v>
      </c>
      <c r="I634" s="5" t="s">
        <v>2</v>
      </c>
      <c r="J634" t="s">
        <v>10</v>
      </c>
    </row>
    <row r="635" spans="1:10" x14ac:dyDescent="0.25">
      <c r="A635" s="6" t="s">
        <v>1933</v>
      </c>
      <c r="B635" s="13" t="str">
        <f>VLOOKUP(A635,MUNI_LIST!B:C,2,)</f>
        <v xml:space="preserve">WAUSHARA                      </v>
      </c>
      <c r="C635" s="6" t="s">
        <v>2016</v>
      </c>
      <c r="D635" s="7" t="str">
        <f t="shared" si="9"/>
        <v>69206</v>
      </c>
      <c r="E635" s="13" t="str">
        <f>VLOOKUP(D635,MUNI_LIST!G:H,2,)</f>
        <v xml:space="preserve">CITY   </v>
      </c>
      <c r="F635" s="13" t="str">
        <f>VLOOKUP(D635,MUNI_LIST!I:J,2,)</f>
        <v>BERLIN</v>
      </c>
      <c r="G635" s="5" t="s">
        <v>6</v>
      </c>
      <c r="H635" s="5" t="s">
        <v>2</v>
      </c>
      <c r="I635" s="5" t="s">
        <v>2</v>
      </c>
      <c r="J635" t="s">
        <v>3</v>
      </c>
    </row>
    <row r="636" spans="1:10" x14ac:dyDescent="0.25">
      <c r="A636" s="6" t="s">
        <v>457</v>
      </c>
      <c r="B636" s="13" t="str">
        <f>VLOOKUP(A636,MUNI_LIST!B:C,2,)</f>
        <v xml:space="preserve">BARRON                        </v>
      </c>
      <c r="C636" s="6" t="s">
        <v>2017</v>
      </c>
      <c r="D636" s="7" t="str">
        <f t="shared" si="9"/>
        <v>03211</v>
      </c>
      <c r="E636" s="13" t="str">
        <f>VLOOKUP(D636,MUNI_LIST!G:H,2,)</f>
        <v xml:space="preserve">CITY   </v>
      </c>
      <c r="F636" s="13" t="str">
        <f>VLOOKUP(D636,MUNI_LIST!I:J,2,)</f>
        <v>CHETEK</v>
      </c>
      <c r="G636" s="5" t="s">
        <v>22</v>
      </c>
      <c r="H636" s="5" t="s">
        <v>2</v>
      </c>
      <c r="I636" s="5" t="s">
        <v>2</v>
      </c>
      <c r="J636" t="s">
        <v>3</v>
      </c>
    </row>
    <row r="637" spans="1:10" x14ac:dyDescent="0.25">
      <c r="A637" s="6" t="s">
        <v>457</v>
      </c>
      <c r="B637" s="13" t="str">
        <f>VLOOKUP(A637,MUNI_LIST!B:C,2,)</f>
        <v xml:space="preserve">BARRON                        </v>
      </c>
      <c r="C637" s="6" t="s">
        <v>2017</v>
      </c>
      <c r="D637" s="7" t="str">
        <f t="shared" si="9"/>
        <v>03211</v>
      </c>
      <c r="E637" s="13" t="str">
        <f>VLOOKUP(D637,MUNI_LIST!G:H,2,)</f>
        <v xml:space="preserve">CITY   </v>
      </c>
      <c r="F637" s="13" t="str">
        <f>VLOOKUP(D637,MUNI_LIST!I:J,2,)</f>
        <v>CHETEK</v>
      </c>
      <c r="G637" s="5" t="s">
        <v>23</v>
      </c>
      <c r="H637" s="5" t="s">
        <v>2</v>
      </c>
      <c r="I637" s="5" t="s">
        <v>2</v>
      </c>
      <c r="J637" t="s">
        <v>24</v>
      </c>
    </row>
    <row r="638" spans="1:10" x14ac:dyDescent="0.25">
      <c r="A638" s="6" t="s">
        <v>463</v>
      </c>
      <c r="B638" s="13" t="str">
        <f>VLOOKUP(A638,MUNI_LIST!B:C,2,)</f>
        <v xml:space="preserve">CHIPPEWA                      </v>
      </c>
      <c r="C638" s="6" t="s">
        <v>2017</v>
      </c>
      <c r="D638" s="7" t="str">
        <f t="shared" si="9"/>
        <v>09211</v>
      </c>
      <c r="E638" s="13" t="str">
        <f>VLOOKUP(D638,MUNI_LIST!G:H,2,)</f>
        <v xml:space="preserve">CITY   </v>
      </c>
      <c r="F638" s="13" t="str">
        <f>VLOOKUP(D638,MUNI_LIST!I:J,2,)</f>
        <v>CHIPPEWA FALLS</v>
      </c>
      <c r="G638" s="5" t="s">
        <v>7</v>
      </c>
      <c r="H638" s="5" t="s">
        <v>2</v>
      </c>
      <c r="I638" s="5" t="s">
        <v>2</v>
      </c>
      <c r="J638" t="s">
        <v>10</v>
      </c>
    </row>
    <row r="639" spans="1:10" x14ac:dyDescent="0.25">
      <c r="A639" s="6" t="s">
        <v>463</v>
      </c>
      <c r="B639" s="13" t="str">
        <f>VLOOKUP(A639,MUNI_LIST!B:C,2,)</f>
        <v xml:space="preserve">CHIPPEWA                      </v>
      </c>
      <c r="C639" s="6" t="s">
        <v>2017</v>
      </c>
      <c r="D639" s="7" t="str">
        <f t="shared" si="9"/>
        <v>09211</v>
      </c>
      <c r="E639" s="13" t="str">
        <f>VLOOKUP(D639,MUNI_LIST!G:H,2,)</f>
        <v xml:space="preserve">CITY   </v>
      </c>
      <c r="F639" s="13" t="str">
        <f>VLOOKUP(D639,MUNI_LIST!I:J,2,)</f>
        <v>CHIPPEWA FALLS</v>
      </c>
      <c r="G639" s="5" t="s">
        <v>27</v>
      </c>
      <c r="H639" s="5" t="s">
        <v>2</v>
      </c>
      <c r="I639" s="5" t="s">
        <v>2</v>
      </c>
      <c r="J639" t="s">
        <v>10</v>
      </c>
    </row>
    <row r="640" spans="1:10" x14ac:dyDescent="0.25">
      <c r="A640" s="6" t="s">
        <v>463</v>
      </c>
      <c r="B640" s="13" t="str">
        <f>VLOOKUP(A640,MUNI_LIST!B:C,2,)</f>
        <v xml:space="preserve">CHIPPEWA                      </v>
      </c>
      <c r="C640" s="6" t="s">
        <v>2017</v>
      </c>
      <c r="D640" s="7" t="str">
        <f t="shared" si="9"/>
        <v>09211</v>
      </c>
      <c r="E640" s="13" t="str">
        <f>VLOOKUP(D640,MUNI_LIST!G:H,2,)</f>
        <v xml:space="preserve">CITY   </v>
      </c>
      <c r="F640" s="13" t="str">
        <f>VLOOKUP(D640,MUNI_LIST!I:J,2,)</f>
        <v>CHIPPEWA FALLS</v>
      </c>
      <c r="G640" s="5" t="s">
        <v>89</v>
      </c>
      <c r="H640" s="5" t="s">
        <v>2</v>
      </c>
      <c r="I640" s="5" t="s">
        <v>2</v>
      </c>
      <c r="J640" t="s">
        <v>10</v>
      </c>
    </row>
    <row r="641" spans="1:10" x14ac:dyDescent="0.25">
      <c r="A641" s="6" t="s">
        <v>463</v>
      </c>
      <c r="B641" s="13" t="str">
        <f>VLOOKUP(A641,MUNI_LIST!B:C,2,)</f>
        <v xml:space="preserve">CHIPPEWA                      </v>
      </c>
      <c r="C641" s="6">
        <v>211</v>
      </c>
      <c r="D641" s="7" t="str">
        <f t="shared" si="9"/>
        <v>09211</v>
      </c>
      <c r="E641" s="13" t="str">
        <f>VLOOKUP(D641,MUNI_LIST!G:H,2,)</f>
        <v xml:space="preserve">CITY   </v>
      </c>
      <c r="F641" s="13" t="str">
        <f>VLOOKUP(D641,MUNI_LIST!I:J,2,)</f>
        <v>CHIPPEWA FALLS</v>
      </c>
      <c r="G641" s="5" t="s">
        <v>64</v>
      </c>
      <c r="H641" s="5" t="s">
        <v>2</v>
      </c>
      <c r="I641" s="5" t="s">
        <v>2</v>
      </c>
      <c r="J641" t="s">
        <v>3</v>
      </c>
    </row>
    <row r="642" spans="1:10" x14ac:dyDescent="0.25">
      <c r="A642" s="6" t="s">
        <v>463</v>
      </c>
      <c r="B642" s="13" t="str">
        <f>VLOOKUP(A642,MUNI_LIST!B:C,2,)</f>
        <v xml:space="preserve">CHIPPEWA                      </v>
      </c>
      <c r="C642" s="6" t="s">
        <v>2017</v>
      </c>
      <c r="D642" s="7" t="str">
        <f t="shared" si="9"/>
        <v>09211</v>
      </c>
      <c r="E642" s="13" t="str">
        <f>VLOOKUP(D642,MUNI_LIST!G:H,2,)</f>
        <v xml:space="preserve">CITY   </v>
      </c>
      <c r="F642" s="13" t="str">
        <f>VLOOKUP(D642,MUNI_LIST!I:J,2,)</f>
        <v>CHIPPEWA FALLS</v>
      </c>
      <c r="G642" s="5" t="s">
        <v>1</v>
      </c>
      <c r="H642" s="5" t="s">
        <v>2</v>
      </c>
      <c r="I642" s="5" t="s">
        <v>2</v>
      </c>
      <c r="J642" t="s">
        <v>3</v>
      </c>
    </row>
    <row r="643" spans="1:10" x14ac:dyDescent="0.25">
      <c r="A643" s="6" t="s">
        <v>463</v>
      </c>
      <c r="B643" s="13" t="str">
        <f>VLOOKUP(A643,MUNI_LIST!B:C,2,)</f>
        <v xml:space="preserve">CHIPPEWA                      </v>
      </c>
      <c r="C643" s="6" t="s">
        <v>2017</v>
      </c>
      <c r="D643" s="7" t="str">
        <f t="shared" ref="D643:D706" si="10">A643&amp;C643</f>
        <v>09211</v>
      </c>
      <c r="E643" s="13" t="str">
        <f>VLOOKUP(D643,MUNI_LIST!G:H,2,)</f>
        <v xml:space="preserve">CITY   </v>
      </c>
      <c r="F643" s="13" t="str">
        <f>VLOOKUP(D643,MUNI_LIST!I:J,2,)</f>
        <v>CHIPPEWA FALLS</v>
      </c>
      <c r="G643" s="5" t="s">
        <v>59</v>
      </c>
      <c r="H643" s="5" t="s">
        <v>2</v>
      </c>
      <c r="I643" s="5" t="s">
        <v>2</v>
      </c>
      <c r="J643" t="s">
        <v>60</v>
      </c>
    </row>
    <row r="644" spans="1:10" x14ac:dyDescent="0.25">
      <c r="A644" s="6" t="s">
        <v>1911</v>
      </c>
      <c r="B644" s="13" t="str">
        <f>VLOOKUP(A644,MUNI_LIST!B:C,2,)</f>
        <v xml:space="preserve">COLUMBIA                      </v>
      </c>
      <c r="C644" s="6" t="s">
        <v>2017</v>
      </c>
      <c r="D644" s="7" t="str">
        <f t="shared" si="10"/>
        <v>11211</v>
      </c>
      <c r="E644" s="13" t="str">
        <f>VLOOKUP(D644,MUNI_LIST!G:H,2,)</f>
        <v xml:space="preserve">CITY   </v>
      </c>
      <c r="F644" s="13" t="str">
        <f>VLOOKUP(D644,MUNI_LIST!I:J,2,)</f>
        <v>COLUMBUS</v>
      </c>
      <c r="G644" s="5" t="s">
        <v>26</v>
      </c>
      <c r="H644" s="5" t="s">
        <v>106</v>
      </c>
      <c r="I644" s="5" t="s">
        <v>2</v>
      </c>
      <c r="J644" t="s">
        <v>10</v>
      </c>
    </row>
    <row r="645" spans="1:10" x14ac:dyDescent="0.25">
      <c r="A645" s="6" t="s">
        <v>1947</v>
      </c>
      <c r="B645" s="13" t="str">
        <f>VLOOKUP(A645,MUNI_LIST!B:C,2,)</f>
        <v xml:space="preserve">FOREST                        </v>
      </c>
      <c r="C645" s="6" t="s">
        <v>2017</v>
      </c>
      <c r="D645" s="7" t="str">
        <f t="shared" si="10"/>
        <v>21211</v>
      </c>
      <c r="E645" s="13" t="str">
        <f>VLOOKUP(D645,MUNI_LIST!G:H,2,)</f>
        <v xml:space="preserve">CITY   </v>
      </c>
      <c r="F645" s="13" t="str">
        <f>VLOOKUP(D645,MUNI_LIST!I:J,2,)</f>
        <v>CRANDON</v>
      </c>
      <c r="G645" s="5" t="s">
        <v>27</v>
      </c>
      <c r="H645" s="5" t="s">
        <v>2</v>
      </c>
      <c r="I645" s="5" t="s">
        <v>2</v>
      </c>
      <c r="J645" t="s">
        <v>10</v>
      </c>
    </row>
    <row r="646" spans="1:10" x14ac:dyDescent="0.25">
      <c r="A646" s="6" t="s">
        <v>1967</v>
      </c>
      <c r="B646" s="13" t="str">
        <f>VLOOKUP(A646,MUNI_LIST!B:C,2,)</f>
        <v xml:space="preserve">MARATHON                      </v>
      </c>
      <c r="C646" s="6" t="s">
        <v>2017</v>
      </c>
      <c r="D646" s="7" t="str">
        <f t="shared" si="10"/>
        <v>37211</v>
      </c>
      <c r="E646" s="13" t="str">
        <f>VLOOKUP(D646,MUNI_LIST!G:H,2,)</f>
        <v xml:space="preserve">CITY   </v>
      </c>
      <c r="F646" s="13" t="str">
        <f>VLOOKUP(D646,MUNI_LIST!I:J,2,)</f>
        <v>COLBY</v>
      </c>
      <c r="G646" s="5" t="s">
        <v>26</v>
      </c>
      <c r="H646" s="5" t="s">
        <v>2</v>
      </c>
      <c r="I646" s="5" t="s">
        <v>2</v>
      </c>
      <c r="J646" t="s">
        <v>10</v>
      </c>
    </row>
    <row r="647" spans="1:10" x14ac:dyDescent="0.25">
      <c r="A647" s="6" t="s">
        <v>1951</v>
      </c>
      <c r="B647" s="13" t="str">
        <f>VLOOKUP(A647,MUNI_LIST!B:C,2,)</f>
        <v xml:space="preserve">OZAUKEE                       </v>
      </c>
      <c r="C647" s="6" t="s">
        <v>2017</v>
      </c>
      <c r="D647" s="7" t="str">
        <f t="shared" si="10"/>
        <v>45211</v>
      </c>
      <c r="E647" s="13" t="str">
        <f>VLOOKUP(D647,MUNI_LIST!G:H,2,)</f>
        <v xml:space="preserve">CITY   </v>
      </c>
      <c r="F647" s="13" t="str">
        <f>VLOOKUP(D647,MUNI_LIST!I:J,2,)</f>
        <v>CEDARBURG</v>
      </c>
      <c r="G647" s="5" t="s">
        <v>7</v>
      </c>
      <c r="H647" s="5" t="s">
        <v>2</v>
      </c>
      <c r="I647" s="5" t="s">
        <v>2</v>
      </c>
      <c r="J647" t="s">
        <v>10</v>
      </c>
    </row>
    <row r="648" spans="1:10" x14ac:dyDescent="0.25">
      <c r="A648" s="6" t="s">
        <v>457</v>
      </c>
      <c r="B648" s="13" t="str">
        <f>VLOOKUP(A648,MUNI_LIST!B:C,2,)</f>
        <v xml:space="preserve">BARRON                        </v>
      </c>
      <c r="C648" s="6" t="s">
        <v>2018</v>
      </c>
      <c r="D648" s="7" t="str">
        <f t="shared" si="10"/>
        <v>03212</v>
      </c>
      <c r="E648" s="13" t="str">
        <f>VLOOKUP(D648,MUNI_LIST!G:H,2,)</f>
        <v xml:space="preserve">CITY   </v>
      </c>
      <c r="F648" s="13" t="str">
        <f>VLOOKUP(D648,MUNI_LIST!I:J,2,)</f>
        <v>CUMBERLAND</v>
      </c>
      <c r="G648" s="5" t="s">
        <v>25</v>
      </c>
      <c r="H648" s="5" t="s">
        <v>2</v>
      </c>
      <c r="I648" s="5" t="s">
        <v>2</v>
      </c>
      <c r="J648" t="s">
        <v>10</v>
      </c>
    </row>
    <row r="649" spans="1:10" x14ac:dyDescent="0.25">
      <c r="A649" s="6" t="s">
        <v>457</v>
      </c>
      <c r="B649" s="13" t="str">
        <f>VLOOKUP(A649,MUNI_LIST!B:C,2,)</f>
        <v xml:space="preserve">BARRON                        </v>
      </c>
      <c r="C649" s="6" t="s">
        <v>2018</v>
      </c>
      <c r="D649" s="7" t="str">
        <f t="shared" si="10"/>
        <v>03212</v>
      </c>
      <c r="E649" s="13" t="str">
        <f>VLOOKUP(D649,MUNI_LIST!G:H,2,)</f>
        <v xml:space="preserve">CITY   </v>
      </c>
      <c r="F649" s="13" t="str">
        <f>VLOOKUP(D649,MUNI_LIST!I:J,2,)</f>
        <v>CUMBERLAND</v>
      </c>
      <c r="G649" s="5" t="s">
        <v>22</v>
      </c>
      <c r="H649" s="5" t="s">
        <v>2</v>
      </c>
      <c r="I649" s="5" t="s">
        <v>2</v>
      </c>
      <c r="J649" t="s">
        <v>3</v>
      </c>
    </row>
    <row r="650" spans="1:10" x14ac:dyDescent="0.25">
      <c r="A650" s="6" t="s">
        <v>463</v>
      </c>
      <c r="B650" s="13" t="str">
        <f>VLOOKUP(A650,MUNI_LIST!B:C,2,)</f>
        <v xml:space="preserve">CHIPPEWA                      </v>
      </c>
      <c r="C650" s="6" t="s">
        <v>2019</v>
      </c>
      <c r="D650" s="7" t="str">
        <f t="shared" si="10"/>
        <v>09213</v>
      </c>
      <c r="E650" s="13" t="str">
        <f>VLOOKUP(D650,MUNI_LIST!G:H,2,)</f>
        <v xml:space="preserve">CITY   </v>
      </c>
      <c r="F650" s="13" t="str">
        <f>VLOOKUP(D650,MUNI_LIST!I:J,2,)</f>
        <v>CORNELL</v>
      </c>
      <c r="G650" s="5" t="s">
        <v>27</v>
      </c>
      <c r="H650" s="5" t="s">
        <v>2</v>
      </c>
      <c r="I650" s="5" t="s">
        <v>2</v>
      </c>
      <c r="J650" t="s">
        <v>10</v>
      </c>
    </row>
    <row r="651" spans="1:10" x14ac:dyDescent="0.25">
      <c r="A651" s="6" t="s">
        <v>459</v>
      </c>
      <c r="B651" s="13" t="str">
        <f>VLOOKUP(A651,MUNI_LIST!B:C,2,)</f>
        <v xml:space="preserve">BROWN                         </v>
      </c>
      <c r="C651" s="6" t="s">
        <v>2020</v>
      </c>
      <c r="D651" s="7" t="str">
        <f t="shared" si="10"/>
        <v>05216</v>
      </c>
      <c r="E651" s="13" t="str">
        <f>VLOOKUP(D651,MUNI_LIST!G:H,2,)</f>
        <v xml:space="preserve">CITY   </v>
      </c>
      <c r="F651" s="13" t="str">
        <f>VLOOKUP(D651,MUNI_LIST!I:J,2,)</f>
        <v>DE PERE</v>
      </c>
      <c r="G651" s="5" t="s">
        <v>49</v>
      </c>
      <c r="H651" s="5" t="s">
        <v>2</v>
      </c>
      <c r="I651" s="5" t="s">
        <v>2</v>
      </c>
      <c r="J651" t="s">
        <v>50</v>
      </c>
    </row>
    <row r="652" spans="1:10" x14ac:dyDescent="0.25">
      <c r="A652" s="6" t="s">
        <v>459</v>
      </c>
      <c r="B652" s="13" t="str">
        <f>VLOOKUP(A652,MUNI_LIST!B:C,2,)</f>
        <v xml:space="preserve">BROWN                         </v>
      </c>
      <c r="C652" s="6" t="s">
        <v>2020</v>
      </c>
      <c r="D652" s="7" t="str">
        <f t="shared" si="10"/>
        <v>05216</v>
      </c>
      <c r="E652" s="13" t="str">
        <f>VLOOKUP(D652,MUNI_LIST!G:H,2,)</f>
        <v xml:space="preserve">CITY   </v>
      </c>
      <c r="F652" s="13" t="str">
        <f>VLOOKUP(D652,MUNI_LIST!I:J,2,)</f>
        <v>DE PERE</v>
      </c>
      <c r="G652" s="5" t="s">
        <v>51</v>
      </c>
      <c r="H652" s="5" t="s">
        <v>2</v>
      </c>
      <c r="I652" s="5" t="s">
        <v>2</v>
      </c>
      <c r="J652" t="s">
        <v>10</v>
      </c>
    </row>
    <row r="653" spans="1:10" x14ac:dyDescent="0.25">
      <c r="A653" s="6" t="s">
        <v>1971</v>
      </c>
      <c r="B653" s="13" t="str">
        <f>VLOOKUP(A653,MUNI_LIST!B:C,2,)</f>
        <v xml:space="preserve">IOWA                          </v>
      </c>
      <c r="C653" s="6" t="s">
        <v>2020</v>
      </c>
      <c r="D653" s="7" t="str">
        <f t="shared" si="10"/>
        <v>25216</v>
      </c>
      <c r="E653" s="13" t="str">
        <f>VLOOKUP(D653,MUNI_LIST!G:H,2,)</f>
        <v xml:space="preserve">CITY   </v>
      </c>
      <c r="F653" s="13" t="str">
        <f>VLOOKUP(D653,MUNI_LIST!I:J,2,)</f>
        <v>DODGEVILLE</v>
      </c>
      <c r="G653" s="5" t="s">
        <v>4</v>
      </c>
      <c r="H653" s="5" t="s">
        <v>2</v>
      </c>
      <c r="I653" s="5" t="s">
        <v>2</v>
      </c>
      <c r="J653" t="s">
        <v>3</v>
      </c>
    </row>
    <row r="654" spans="1:10" x14ac:dyDescent="0.25">
      <c r="A654" s="6" t="s">
        <v>1971</v>
      </c>
      <c r="B654" s="13" t="str">
        <f>VLOOKUP(A654,MUNI_LIST!B:C,2,)</f>
        <v xml:space="preserve">IOWA                          </v>
      </c>
      <c r="C654" s="6" t="s">
        <v>2020</v>
      </c>
      <c r="D654" s="7" t="str">
        <f t="shared" si="10"/>
        <v>25216</v>
      </c>
      <c r="E654" s="13" t="str">
        <f>VLOOKUP(D654,MUNI_LIST!G:H,2,)</f>
        <v xml:space="preserve">CITY   </v>
      </c>
      <c r="F654" s="13" t="str">
        <f>VLOOKUP(D654,MUNI_LIST!I:J,2,)</f>
        <v>DODGEVILLE</v>
      </c>
      <c r="G654" s="5" t="s">
        <v>107</v>
      </c>
      <c r="H654" s="5" t="s">
        <v>2</v>
      </c>
      <c r="I654" s="5" t="s">
        <v>2</v>
      </c>
      <c r="J654" t="s">
        <v>108</v>
      </c>
    </row>
    <row r="655" spans="1:10" x14ac:dyDescent="0.25">
      <c r="A655" s="6" t="s">
        <v>1959</v>
      </c>
      <c r="B655" s="13" t="str">
        <f>VLOOKUP(A655,MUNI_LIST!B:C,2,)</f>
        <v xml:space="preserve">PEPIN                         </v>
      </c>
      <c r="C655" s="6" t="s">
        <v>2020</v>
      </c>
      <c r="D655" s="7" t="str">
        <f t="shared" si="10"/>
        <v>46216</v>
      </c>
      <c r="E655" s="13" t="str">
        <f>VLOOKUP(D655,MUNI_LIST!G:H,2,)</f>
        <v xml:space="preserve">CITY   </v>
      </c>
      <c r="F655" s="13" t="str">
        <f>VLOOKUP(D655,MUNI_LIST!I:J,2,)</f>
        <v>DURAND</v>
      </c>
      <c r="G655" s="5" t="s">
        <v>26</v>
      </c>
      <c r="H655" s="5" t="s">
        <v>2</v>
      </c>
      <c r="I655" s="5" t="s">
        <v>2</v>
      </c>
      <c r="J655" t="s">
        <v>10</v>
      </c>
    </row>
    <row r="656" spans="1:10" x14ac:dyDescent="0.25">
      <c r="A656" s="6" t="s">
        <v>1959</v>
      </c>
      <c r="B656" s="13" t="str">
        <f>VLOOKUP(A656,MUNI_LIST!B:C,2,)</f>
        <v xml:space="preserve">PEPIN                         </v>
      </c>
      <c r="C656" s="6" t="s">
        <v>2020</v>
      </c>
      <c r="D656" s="7" t="str">
        <f t="shared" si="10"/>
        <v>46216</v>
      </c>
      <c r="E656" s="13" t="str">
        <f>VLOOKUP(D656,MUNI_LIST!G:H,2,)</f>
        <v xml:space="preserve">CITY   </v>
      </c>
      <c r="F656" s="13" t="str">
        <f>VLOOKUP(D656,MUNI_LIST!I:J,2,)</f>
        <v>DURAND</v>
      </c>
      <c r="G656" s="5" t="s">
        <v>27</v>
      </c>
      <c r="H656" s="5" t="s">
        <v>2</v>
      </c>
      <c r="I656" s="5" t="s">
        <v>2</v>
      </c>
      <c r="J656" t="s">
        <v>10</v>
      </c>
    </row>
    <row r="657" spans="1:10" x14ac:dyDescent="0.25">
      <c r="A657" s="6" t="s">
        <v>1943</v>
      </c>
      <c r="B657" s="13" t="str">
        <f>VLOOKUP(A657,MUNI_LIST!B:C,2,)</f>
        <v xml:space="preserve">WAUKESHA                      </v>
      </c>
      <c r="C657" s="6" t="s">
        <v>2020</v>
      </c>
      <c r="D657" s="7" t="str">
        <f t="shared" si="10"/>
        <v>67216</v>
      </c>
      <c r="E657" s="13" t="str">
        <f>VLOOKUP(D657,MUNI_LIST!G:H,2,)</f>
        <v xml:space="preserve">CITY   </v>
      </c>
      <c r="F657" s="13" t="str">
        <f>VLOOKUP(D657,MUNI_LIST!I:J,2,)</f>
        <v>DELAFIELD</v>
      </c>
      <c r="G657" s="5" t="s">
        <v>33</v>
      </c>
      <c r="H657" s="5" t="s">
        <v>426</v>
      </c>
      <c r="I657" s="5" t="s">
        <v>2</v>
      </c>
      <c r="J657" t="s">
        <v>3</v>
      </c>
    </row>
    <row r="658" spans="1:10" x14ac:dyDescent="0.25">
      <c r="A658" s="6" t="s">
        <v>1915</v>
      </c>
      <c r="B658" s="13" t="str">
        <f>VLOOKUP(A658,MUNI_LIST!B:C,2,)</f>
        <v xml:space="preserve">EAU CLAIRE                    </v>
      </c>
      <c r="C658" s="6" t="s">
        <v>2021</v>
      </c>
      <c r="D658" s="7" t="str">
        <f t="shared" si="10"/>
        <v>18221</v>
      </c>
      <c r="E658" s="13" t="str">
        <f>VLOOKUP(D658,MUNI_LIST!G:H,2,)</f>
        <v xml:space="preserve">CITY   </v>
      </c>
      <c r="F658" s="13" t="str">
        <f>VLOOKUP(D658,MUNI_LIST!I:J,2,)</f>
        <v>EAU CLAIRE</v>
      </c>
      <c r="G658" s="5" t="s">
        <v>26</v>
      </c>
      <c r="H658" s="5" t="s">
        <v>2</v>
      </c>
      <c r="I658" s="5" t="s">
        <v>2</v>
      </c>
      <c r="J658" t="s">
        <v>10</v>
      </c>
    </row>
    <row r="659" spans="1:10" x14ac:dyDescent="0.25">
      <c r="A659" s="6" t="s">
        <v>1915</v>
      </c>
      <c r="B659" s="13" t="str">
        <f>VLOOKUP(A659,MUNI_LIST!B:C,2,)</f>
        <v xml:space="preserve">EAU CLAIRE                    </v>
      </c>
      <c r="C659" s="6" t="s">
        <v>2021</v>
      </c>
      <c r="D659" s="7" t="str">
        <f t="shared" si="10"/>
        <v>18221</v>
      </c>
      <c r="E659" s="13" t="str">
        <f>VLOOKUP(D659,MUNI_LIST!G:H,2,)</f>
        <v xml:space="preserve">CITY   </v>
      </c>
      <c r="F659" s="13" t="str">
        <f>VLOOKUP(D659,MUNI_LIST!I:J,2,)</f>
        <v>EAU CLAIRE</v>
      </c>
      <c r="G659" s="5" t="s">
        <v>7</v>
      </c>
      <c r="H659" s="5" t="s">
        <v>2</v>
      </c>
      <c r="I659" s="5" t="s">
        <v>2</v>
      </c>
      <c r="J659" t="s">
        <v>10</v>
      </c>
    </row>
    <row r="660" spans="1:10" x14ac:dyDescent="0.25">
      <c r="A660" s="6" t="s">
        <v>1915</v>
      </c>
      <c r="B660" s="13" t="str">
        <f>VLOOKUP(A660,MUNI_LIST!B:C,2,)</f>
        <v xml:space="preserve">EAU CLAIRE                    </v>
      </c>
      <c r="C660" s="6" t="s">
        <v>2021</v>
      </c>
      <c r="D660" s="7" t="str">
        <f t="shared" si="10"/>
        <v>18221</v>
      </c>
      <c r="E660" s="13" t="str">
        <f>VLOOKUP(D660,MUNI_LIST!G:H,2,)</f>
        <v xml:space="preserve">CITY   </v>
      </c>
      <c r="F660" s="13" t="str">
        <f>VLOOKUP(D660,MUNI_LIST!I:J,2,)</f>
        <v>EAU CLAIRE</v>
      </c>
      <c r="G660" s="5" t="s">
        <v>62</v>
      </c>
      <c r="H660" s="5" t="s">
        <v>2</v>
      </c>
      <c r="I660" s="5" t="s">
        <v>2</v>
      </c>
      <c r="J660" t="s">
        <v>10</v>
      </c>
    </row>
    <row r="661" spans="1:10" x14ac:dyDescent="0.25">
      <c r="A661" s="6" t="s">
        <v>1915</v>
      </c>
      <c r="B661" s="13" t="str">
        <f>VLOOKUP(A661,MUNI_LIST!B:C,2,)</f>
        <v xml:space="preserve">EAU CLAIRE                    </v>
      </c>
      <c r="C661" s="6" t="s">
        <v>2021</v>
      </c>
      <c r="D661" s="7" t="str">
        <f t="shared" si="10"/>
        <v>18221</v>
      </c>
      <c r="E661" s="13" t="str">
        <f>VLOOKUP(D661,MUNI_LIST!G:H,2,)</f>
        <v xml:space="preserve">CITY   </v>
      </c>
      <c r="F661" s="13" t="str">
        <f>VLOOKUP(D661,MUNI_LIST!I:J,2,)</f>
        <v>EAU CLAIRE</v>
      </c>
      <c r="G661" s="5" t="s">
        <v>4</v>
      </c>
      <c r="H661" s="5" t="s">
        <v>2</v>
      </c>
      <c r="I661" s="5" t="s">
        <v>2</v>
      </c>
      <c r="J661" t="s">
        <v>3</v>
      </c>
    </row>
    <row r="662" spans="1:10" x14ac:dyDescent="0.25">
      <c r="A662" s="6" t="s">
        <v>1915</v>
      </c>
      <c r="B662" s="13" t="str">
        <f>VLOOKUP(A662,MUNI_LIST!B:C,2,)</f>
        <v xml:space="preserve">EAU CLAIRE                    </v>
      </c>
      <c r="C662" s="6" t="s">
        <v>2021</v>
      </c>
      <c r="D662" s="7" t="str">
        <f t="shared" si="10"/>
        <v>18221</v>
      </c>
      <c r="E662" s="13" t="str">
        <f>VLOOKUP(D662,MUNI_LIST!G:H,2,)</f>
        <v xml:space="preserve">CITY   </v>
      </c>
      <c r="F662" s="13" t="str">
        <f>VLOOKUP(D662,MUNI_LIST!I:J,2,)</f>
        <v>EAU CLAIRE</v>
      </c>
      <c r="G662" s="5" t="s">
        <v>89</v>
      </c>
      <c r="H662" s="5" t="s">
        <v>2</v>
      </c>
      <c r="I662" s="5" t="s">
        <v>2</v>
      </c>
      <c r="J662" t="s">
        <v>10</v>
      </c>
    </row>
    <row r="663" spans="1:10" x14ac:dyDescent="0.25">
      <c r="A663" s="6" t="s">
        <v>1915</v>
      </c>
      <c r="B663" s="13" t="str">
        <f>VLOOKUP(A663,MUNI_LIST!B:C,2,)</f>
        <v xml:space="preserve">EAU CLAIRE                    </v>
      </c>
      <c r="C663" s="6" t="s">
        <v>2021</v>
      </c>
      <c r="D663" s="7" t="str">
        <f t="shared" si="10"/>
        <v>18221</v>
      </c>
      <c r="E663" s="13" t="str">
        <f>VLOOKUP(D663,MUNI_LIST!G:H,2,)</f>
        <v xml:space="preserve">CITY   </v>
      </c>
      <c r="F663" s="13" t="str">
        <f>VLOOKUP(D663,MUNI_LIST!I:J,2,)</f>
        <v>EAU CLAIRE</v>
      </c>
      <c r="G663" s="5" t="s">
        <v>25</v>
      </c>
      <c r="H663" s="5" t="s">
        <v>2</v>
      </c>
      <c r="I663" s="5" t="s">
        <v>2</v>
      </c>
      <c r="J663" t="s">
        <v>10</v>
      </c>
    </row>
    <row r="664" spans="1:10" x14ac:dyDescent="0.25">
      <c r="A664" s="6" t="s">
        <v>1915</v>
      </c>
      <c r="B664" s="13" t="str">
        <f>VLOOKUP(A664,MUNI_LIST!B:C,2,)</f>
        <v xml:space="preserve">EAU CLAIRE                    </v>
      </c>
      <c r="C664" s="6" t="s">
        <v>2021</v>
      </c>
      <c r="D664" s="7" t="str">
        <f t="shared" si="10"/>
        <v>18221</v>
      </c>
      <c r="E664" s="13" t="str">
        <f>VLOOKUP(D664,MUNI_LIST!G:H,2,)</f>
        <v xml:space="preserve">CITY   </v>
      </c>
      <c r="F664" s="13" t="str">
        <f>VLOOKUP(D664,MUNI_LIST!I:J,2,)</f>
        <v>EAU CLAIRE</v>
      </c>
      <c r="G664" s="5" t="s">
        <v>158</v>
      </c>
      <c r="H664" s="5" t="s">
        <v>2</v>
      </c>
      <c r="I664" s="5" t="s">
        <v>2</v>
      </c>
      <c r="J664" t="s">
        <v>3</v>
      </c>
    </row>
    <row r="665" spans="1:10" x14ac:dyDescent="0.25">
      <c r="A665" s="6" t="s">
        <v>1915</v>
      </c>
      <c r="B665" s="13" t="str">
        <f>VLOOKUP(A665,MUNI_LIST!B:C,2,)</f>
        <v xml:space="preserve">EAU CLAIRE                    </v>
      </c>
      <c r="C665" s="6" t="s">
        <v>2021</v>
      </c>
      <c r="D665" s="7" t="str">
        <f t="shared" si="10"/>
        <v>18221</v>
      </c>
      <c r="E665" s="13" t="str">
        <f>VLOOKUP(D665,MUNI_LIST!G:H,2,)</f>
        <v xml:space="preserve">CITY   </v>
      </c>
      <c r="F665" s="13" t="str">
        <f>VLOOKUP(D665,MUNI_LIST!I:J,2,)</f>
        <v>EAU CLAIRE</v>
      </c>
      <c r="G665" s="5" t="s">
        <v>59</v>
      </c>
      <c r="H665" s="5" t="s">
        <v>2</v>
      </c>
      <c r="I665" s="5" t="s">
        <v>2</v>
      </c>
      <c r="J665" t="s">
        <v>60</v>
      </c>
    </row>
    <row r="666" spans="1:10" x14ac:dyDescent="0.25">
      <c r="A666" s="6" t="s">
        <v>1915</v>
      </c>
      <c r="B666" s="13" t="str">
        <f>VLOOKUP(A666,MUNI_LIST!B:C,2,)</f>
        <v xml:space="preserve">EAU CLAIRE                    </v>
      </c>
      <c r="C666" s="6" t="s">
        <v>2021</v>
      </c>
      <c r="D666" s="7" t="str">
        <f t="shared" si="10"/>
        <v>18221</v>
      </c>
      <c r="E666" s="13" t="str">
        <f>VLOOKUP(D666,MUNI_LIST!G:H,2,)</f>
        <v xml:space="preserve">CITY   </v>
      </c>
      <c r="F666" s="13" t="str">
        <f>VLOOKUP(D666,MUNI_LIST!I:J,2,)</f>
        <v>EAU CLAIRE</v>
      </c>
      <c r="G666" s="5" t="s">
        <v>23</v>
      </c>
      <c r="H666" s="5" t="s">
        <v>2</v>
      </c>
      <c r="I666" s="5" t="s">
        <v>2</v>
      </c>
      <c r="J666" t="s">
        <v>24</v>
      </c>
    </row>
    <row r="667" spans="1:10" x14ac:dyDescent="0.25">
      <c r="A667" s="6" t="s">
        <v>1930</v>
      </c>
      <c r="B667" s="13" t="str">
        <f>VLOOKUP(A667,MUNI_LIST!B:C,2,)</f>
        <v xml:space="preserve">WALWORTH                      </v>
      </c>
      <c r="C667" s="6" t="s">
        <v>2021</v>
      </c>
      <c r="D667" s="7" t="str">
        <f t="shared" si="10"/>
        <v>64221</v>
      </c>
      <c r="E667" s="13" t="str">
        <f>VLOOKUP(D667,MUNI_LIST!G:H,2,)</f>
        <v xml:space="preserve">CITY   </v>
      </c>
      <c r="F667" s="13" t="str">
        <f>VLOOKUP(D667,MUNI_LIST!I:J,2,)</f>
        <v>ELKHORN</v>
      </c>
      <c r="G667" s="5" t="s">
        <v>26</v>
      </c>
      <c r="H667" s="5" t="s">
        <v>398</v>
      </c>
      <c r="I667" s="5" t="s">
        <v>2</v>
      </c>
      <c r="J667" t="s">
        <v>10</v>
      </c>
    </row>
    <row r="668" spans="1:10" x14ac:dyDescent="0.25">
      <c r="A668" s="6" t="s">
        <v>1930</v>
      </c>
      <c r="B668" s="13" t="str">
        <f>VLOOKUP(A668,MUNI_LIST!B:C,2,)</f>
        <v xml:space="preserve">WALWORTH                      </v>
      </c>
      <c r="C668" s="6" t="s">
        <v>2021</v>
      </c>
      <c r="D668" s="7" t="str">
        <f t="shared" si="10"/>
        <v>64221</v>
      </c>
      <c r="E668" s="13" t="str">
        <f>VLOOKUP(D668,MUNI_LIST!G:H,2,)</f>
        <v xml:space="preserve">CITY   </v>
      </c>
      <c r="F668" s="13" t="str">
        <f>VLOOKUP(D668,MUNI_LIST!I:J,2,)</f>
        <v>ELKHORN</v>
      </c>
      <c r="G668" s="5" t="s">
        <v>276</v>
      </c>
      <c r="H668" s="5" t="s">
        <v>2</v>
      </c>
      <c r="I668" s="5" t="s">
        <v>2</v>
      </c>
      <c r="J668" t="s">
        <v>278</v>
      </c>
    </row>
    <row r="669" spans="1:10" x14ac:dyDescent="0.25">
      <c r="A669" s="6" t="s">
        <v>1930</v>
      </c>
      <c r="B669" s="13" t="str">
        <f>VLOOKUP(A669,MUNI_LIST!B:C,2,)</f>
        <v xml:space="preserve">WALWORTH                      </v>
      </c>
      <c r="C669" s="6" t="s">
        <v>2021</v>
      </c>
      <c r="D669" s="7" t="str">
        <f t="shared" si="10"/>
        <v>64221</v>
      </c>
      <c r="E669" s="13" t="str">
        <f>VLOOKUP(D669,MUNI_LIST!G:H,2,)</f>
        <v xml:space="preserve">CITY   </v>
      </c>
      <c r="F669" s="13" t="str">
        <f>VLOOKUP(D669,MUNI_LIST!I:J,2,)</f>
        <v>ELKHORN</v>
      </c>
      <c r="G669" s="5" t="s">
        <v>7</v>
      </c>
      <c r="H669" s="5" t="s">
        <v>2</v>
      </c>
      <c r="I669" s="5" t="s">
        <v>2</v>
      </c>
      <c r="J669" t="s">
        <v>10</v>
      </c>
    </row>
    <row r="670" spans="1:10" x14ac:dyDescent="0.25">
      <c r="A670" s="6" t="s">
        <v>460</v>
      </c>
      <c r="B670" s="13" t="str">
        <f>VLOOKUP(A670,MUNI_LIST!B:C,2,)</f>
        <v xml:space="preserve">BUFFALO                       </v>
      </c>
      <c r="C670" s="6" t="s">
        <v>2022</v>
      </c>
      <c r="D670" s="7" t="str">
        <f t="shared" si="10"/>
        <v>06226</v>
      </c>
      <c r="E670" s="13" t="str">
        <f>VLOOKUP(D670,MUNI_LIST!G:H,2,)</f>
        <v xml:space="preserve">CITY   </v>
      </c>
      <c r="F670" s="13" t="str">
        <f>VLOOKUP(D670,MUNI_LIST!I:J,2,)</f>
        <v>FOUNTAIN CITY</v>
      </c>
      <c r="G670" s="5" t="s">
        <v>7</v>
      </c>
      <c r="H670" s="5" t="s">
        <v>2</v>
      </c>
      <c r="I670" s="5" t="s">
        <v>2</v>
      </c>
      <c r="J670" t="s">
        <v>10</v>
      </c>
    </row>
    <row r="671" spans="1:10" x14ac:dyDescent="0.25">
      <c r="A671" s="6" t="s">
        <v>1956</v>
      </c>
      <c r="B671" s="13" t="str">
        <f>VLOOKUP(A671,MUNI_LIST!B:C,2,)</f>
        <v xml:space="preserve">FOND DU LAC                   </v>
      </c>
      <c r="C671" s="6" t="s">
        <v>2022</v>
      </c>
      <c r="D671" s="7" t="str">
        <f t="shared" si="10"/>
        <v>20226</v>
      </c>
      <c r="E671" s="13" t="str">
        <f>VLOOKUP(D671,MUNI_LIST!G:H,2,)</f>
        <v xml:space="preserve">CITY   </v>
      </c>
      <c r="F671" s="13" t="str">
        <f>VLOOKUP(D671,MUNI_LIST!I:J,2,)</f>
        <v>FOND DU LAC</v>
      </c>
      <c r="G671" s="5" t="s">
        <v>26</v>
      </c>
      <c r="H671" s="5" t="s">
        <v>175</v>
      </c>
      <c r="I671" s="5" t="s">
        <v>119</v>
      </c>
      <c r="J671" t="s">
        <v>10</v>
      </c>
    </row>
    <row r="672" spans="1:10" x14ac:dyDescent="0.25">
      <c r="A672" s="6" t="s">
        <v>1956</v>
      </c>
      <c r="B672" s="13" t="str">
        <f>VLOOKUP(A672,MUNI_LIST!B:C,2,)</f>
        <v xml:space="preserve">FOND DU LAC                   </v>
      </c>
      <c r="C672" s="6" t="s">
        <v>2022</v>
      </c>
      <c r="D672" s="7" t="str">
        <f t="shared" si="10"/>
        <v>20226</v>
      </c>
      <c r="E672" s="13" t="str">
        <f>VLOOKUP(D672,MUNI_LIST!G:H,2,)</f>
        <v xml:space="preserve">CITY   </v>
      </c>
      <c r="F672" s="13" t="str">
        <f>VLOOKUP(D672,MUNI_LIST!I:J,2,)</f>
        <v>FOND DU LAC</v>
      </c>
      <c r="G672" s="5" t="s">
        <v>33</v>
      </c>
      <c r="H672" s="5" t="s">
        <v>176</v>
      </c>
      <c r="I672" s="5" t="s">
        <v>2</v>
      </c>
      <c r="J672" t="s">
        <v>3</v>
      </c>
    </row>
    <row r="673" spans="1:10" x14ac:dyDescent="0.25">
      <c r="A673" s="6" t="s">
        <v>1956</v>
      </c>
      <c r="B673" s="13" t="str">
        <f>VLOOKUP(A673,MUNI_LIST!B:C,2,)</f>
        <v xml:space="preserve">FOND DU LAC                   </v>
      </c>
      <c r="C673" s="6" t="s">
        <v>2022</v>
      </c>
      <c r="D673" s="7" t="str">
        <f t="shared" si="10"/>
        <v>20226</v>
      </c>
      <c r="E673" s="13" t="str">
        <f>VLOOKUP(D673,MUNI_LIST!G:H,2,)</f>
        <v xml:space="preserve">CITY   </v>
      </c>
      <c r="F673" s="13" t="str">
        <f>VLOOKUP(D673,MUNI_LIST!I:J,2,)</f>
        <v>FOND DU LAC</v>
      </c>
      <c r="G673" s="5" t="s">
        <v>62</v>
      </c>
      <c r="H673" s="5" t="s">
        <v>2</v>
      </c>
      <c r="I673" s="5" t="s">
        <v>2</v>
      </c>
      <c r="J673" t="s">
        <v>10</v>
      </c>
    </row>
    <row r="674" spans="1:10" x14ac:dyDescent="0.25">
      <c r="A674" s="6" t="s">
        <v>1956</v>
      </c>
      <c r="B674" s="13" t="str">
        <f>VLOOKUP(A674,MUNI_LIST!B:C,2,)</f>
        <v xml:space="preserve">FOND DU LAC                   </v>
      </c>
      <c r="C674" s="6" t="s">
        <v>2022</v>
      </c>
      <c r="D674" s="7" t="str">
        <f t="shared" si="10"/>
        <v>20226</v>
      </c>
      <c r="E674" s="13" t="str">
        <f>VLOOKUP(D674,MUNI_LIST!G:H,2,)</f>
        <v xml:space="preserve">CITY   </v>
      </c>
      <c r="F674" s="13" t="str">
        <f>VLOOKUP(D674,MUNI_LIST!I:J,2,)</f>
        <v>FOND DU LAC</v>
      </c>
      <c r="G674" s="5" t="s">
        <v>51</v>
      </c>
      <c r="H674" s="5" t="s">
        <v>2</v>
      </c>
      <c r="I674" s="5" t="s">
        <v>2</v>
      </c>
      <c r="J674" t="s">
        <v>10</v>
      </c>
    </row>
    <row r="675" spans="1:10" x14ac:dyDescent="0.25">
      <c r="A675" s="6" t="s">
        <v>1948</v>
      </c>
      <c r="B675" s="13" t="str">
        <f>VLOOKUP(A675,MUNI_LIST!B:C,2,)</f>
        <v xml:space="preserve">JEFFERSON                     </v>
      </c>
      <c r="C675" s="6" t="s">
        <v>2022</v>
      </c>
      <c r="D675" s="7" t="str">
        <f t="shared" si="10"/>
        <v>28226</v>
      </c>
      <c r="E675" s="13" t="str">
        <f>VLOOKUP(D675,MUNI_LIST!G:H,2,)</f>
        <v xml:space="preserve">CITY   </v>
      </c>
      <c r="F675" s="13" t="str">
        <f>VLOOKUP(D675,MUNI_LIST!I:J,2,)</f>
        <v>FORT ATKINSON</v>
      </c>
      <c r="G675" s="5" t="s">
        <v>26</v>
      </c>
      <c r="H675" s="5" t="s">
        <v>200</v>
      </c>
      <c r="I675" s="5" t="s">
        <v>2</v>
      </c>
      <c r="J675" t="s">
        <v>10</v>
      </c>
    </row>
    <row r="676" spans="1:10" x14ac:dyDescent="0.25">
      <c r="A676" s="6" t="s">
        <v>1948</v>
      </c>
      <c r="B676" s="13" t="str">
        <f>VLOOKUP(A676,MUNI_LIST!B:C,2,)</f>
        <v xml:space="preserve">JEFFERSON                     </v>
      </c>
      <c r="C676" s="6" t="s">
        <v>2022</v>
      </c>
      <c r="D676" s="7" t="str">
        <f t="shared" si="10"/>
        <v>28226</v>
      </c>
      <c r="E676" s="13" t="str">
        <f>VLOOKUP(D676,MUNI_LIST!G:H,2,)</f>
        <v xml:space="preserve">CITY   </v>
      </c>
      <c r="F676" s="13" t="str">
        <f>VLOOKUP(D676,MUNI_LIST!I:J,2,)</f>
        <v>FORT ATKINSON</v>
      </c>
      <c r="G676" s="5" t="s">
        <v>113</v>
      </c>
      <c r="H676" s="5" t="s">
        <v>2</v>
      </c>
      <c r="I676" s="5" t="s">
        <v>2</v>
      </c>
      <c r="J676" t="s">
        <v>3</v>
      </c>
    </row>
    <row r="677" spans="1:10" x14ac:dyDescent="0.25">
      <c r="A677" s="6" t="s">
        <v>1969</v>
      </c>
      <c r="B677" s="13" t="str">
        <f>VLOOKUP(A677,MUNI_LIST!B:C,2,)</f>
        <v xml:space="preserve">MILWAUKEE                     </v>
      </c>
      <c r="C677" s="6" t="s">
        <v>2022</v>
      </c>
      <c r="D677" s="7" t="str">
        <f t="shared" si="10"/>
        <v>40226</v>
      </c>
      <c r="E677" s="13" t="str">
        <f>VLOOKUP(D677,MUNI_LIST!G:H,2,)</f>
        <v xml:space="preserve">CITY   </v>
      </c>
      <c r="F677" s="13" t="str">
        <f>VLOOKUP(D677,MUNI_LIST!I:J,2,)</f>
        <v>FRANKLIN</v>
      </c>
      <c r="G677" s="5" t="s">
        <v>15</v>
      </c>
      <c r="H677" s="5" t="s">
        <v>269</v>
      </c>
      <c r="I677" s="5" t="s">
        <v>2</v>
      </c>
      <c r="J677" t="s">
        <v>10</v>
      </c>
    </row>
    <row r="678" spans="1:10" x14ac:dyDescent="0.25">
      <c r="A678" s="6" t="s">
        <v>1969</v>
      </c>
      <c r="B678" s="13" t="str">
        <f>VLOOKUP(A678,MUNI_LIST!B:C,2,)</f>
        <v xml:space="preserve">MILWAUKEE                     </v>
      </c>
      <c r="C678" s="6" t="s">
        <v>2022</v>
      </c>
      <c r="D678" s="7" t="str">
        <f t="shared" si="10"/>
        <v>40226</v>
      </c>
      <c r="E678" s="13" t="str">
        <f>VLOOKUP(D678,MUNI_LIST!G:H,2,)</f>
        <v xml:space="preserve">CITY   </v>
      </c>
      <c r="F678" s="13" t="str">
        <f>VLOOKUP(D678,MUNI_LIST!I:J,2,)</f>
        <v>FRANKLIN</v>
      </c>
      <c r="G678" s="5" t="s">
        <v>7</v>
      </c>
      <c r="H678" s="5" t="s">
        <v>270</v>
      </c>
      <c r="I678" s="5" t="s">
        <v>2</v>
      </c>
      <c r="J678" t="s">
        <v>10</v>
      </c>
    </row>
    <row r="679" spans="1:10" x14ac:dyDescent="0.25">
      <c r="A679" s="6" t="s">
        <v>1969</v>
      </c>
      <c r="B679" s="13" t="str">
        <f>VLOOKUP(A679,MUNI_LIST!B:C,2,)</f>
        <v xml:space="preserve">MILWAUKEE                     </v>
      </c>
      <c r="C679" s="6" t="s">
        <v>2022</v>
      </c>
      <c r="D679" s="7" t="str">
        <f t="shared" si="10"/>
        <v>40226</v>
      </c>
      <c r="E679" s="13" t="str">
        <f>VLOOKUP(D679,MUNI_LIST!G:H,2,)</f>
        <v xml:space="preserve">CITY   </v>
      </c>
      <c r="F679" s="13" t="str">
        <f>VLOOKUP(D679,MUNI_LIST!I:J,2,)</f>
        <v>FRANKLIN</v>
      </c>
      <c r="G679" s="5" t="s">
        <v>33</v>
      </c>
      <c r="H679" s="5" t="s">
        <v>271</v>
      </c>
      <c r="I679" s="5" t="s">
        <v>2</v>
      </c>
      <c r="J679" t="s">
        <v>3</v>
      </c>
    </row>
    <row r="680" spans="1:10" x14ac:dyDescent="0.25">
      <c r="A680" s="6" t="s">
        <v>459</v>
      </c>
      <c r="B680" s="13" t="str">
        <f>VLOOKUP(A680,MUNI_LIST!B:C,2,)</f>
        <v xml:space="preserve">BROWN                         </v>
      </c>
      <c r="C680" s="6" t="s">
        <v>2023</v>
      </c>
      <c r="D680" s="7" t="str">
        <f t="shared" si="10"/>
        <v>05231</v>
      </c>
      <c r="E680" s="13" t="str">
        <f>VLOOKUP(D680,MUNI_LIST!G:H,2,)</f>
        <v xml:space="preserve">CITY   </v>
      </c>
      <c r="F680" s="13" t="str">
        <f>VLOOKUP(D680,MUNI_LIST!I:J,2,)</f>
        <v>GREEN BAY</v>
      </c>
      <c r="G680" s="5" t="s">
        <v>26</v>
      </c>
      <c r="H680" s="5" t="s">
        <v>52</v>
      </c>
      <c r="I680" s="5" t="s">
        <v>53</v>
      </c>
      <c r="J680" t="s">
        <v>10</v>
      </c>
    </row>
    <row r="681" spans="1:10" x14ac:dyDescent="0.25">
      <c r="A681" s="6" t="s">
        <v>459</v>
      </c>
      <c r="B681" s="13" t="str">
        <f>VLOOKUP(A681,MUNI_LIST!B:C,2,)</f>
        <v xml:space="preserve">BROWN                         </v>
      </c>
      <c r="C681" s="6" t="s">
        <v>2023</v>
      </c>
      <c r="D681" s="7" t="str">
        <f t="shared" si="10"/>
        <v>05231</v>
      </c>
      <c r="E681" s="13" t="str">
        <f>VLOOKUP(D681,MUNI_LIST!G:H,2,)</f>
        <v xml:space="preserve">CITY   </v>
      </c>
      <c r="F681" s="13" t="str">
        <f>VLOOKUP(D681,MUNI_LIST!I:J,2,)</f>
        <v>GREEN BAY</v>
      </c>
      <c r="G681" s="5" t="s">
        <v>7</v>
      </c>
      <c r="H681" s="5" t="s">
        <v>2</v>
      </c>
      <c r="I681" s="5" t="s">
        <v>2</v>
      </c>
      <c r="J681" t="s">
        <v>10</v>
      </c>
    </row>
    <row r="682" spans="1:10" x14ac:dyDescent="0.25">
      <c r="A682" s="6" t="s">
        <v>459</v>
      </c>
      <c r="B682" s="13" t="str">
        <f>VLOOKUP(A682,MUNI_LIST!B:C,2,)</f>
        <v xml:space="preserve">BROWN                         </v>
      </c>
      <c r="C682" s="6" t="s">
        <v>2023</v>
      </c>
      <c r="D682" s="7" t="str">
        <f t="shared" si="10"/>
        <v>05231</v>
      </c>
      <c r="E682" s="13" t="str">
        <f>VLOOKUP(D682,MUNI_LIST!G:H,2,)</f>
        <v xml:space="preserve">CITY   </v>
      </c>
      <c r="F682" s="13" t="str">
        <f>VLOOKUP(D682,MUNI_LIST!I:J,2,)</f>
        <v>GREEN BAY</v>
      </c>
      <c r="G682" s="5" t="s">
        <v>33</v>
      </c>
      <c r="H682" s="5" t="s">
        <v>54</v>
      </c>
      <c r="I682" s="5" t="s">
        <v>55</v>
      </c>
      <c r="J682" t="s">
        <v>3</v>
      </c>
    </row>
    <row r="683" spans="1:10" x14ac:dyDescent="0.25">
      <c r="A683" s="6" t="s">
        <v>459</v>
      </c>
      <c r="B683" s="13" t="str">
        <f>VLOOKUP(A683,MUNI_LIST!B:C,2,)</f>
        <v xml:space="preserve">BROWN                         </v>
      </c>
      <c r="C683" s="6" t="s">
        <v>2023</v>
      </c>
      <c r="D683" s="7" t="str">
        <f t="shared" si="10"/>
        <v>05231</v>
      </c>
      <c r="E683" s="13" t="str">
        <f>VLOOKUP(D683,MUNI_LIST!G:H,2,)</f>
        <v xml:space="preserve">CITY   </v>
      </c>
      <c r="F683" s="13" t="str">
        <f>VLOOKUP(D683,MUNI_LIST!I:J,2,)</f>
        <v>GREEN BAY</v>
      </c>
      <c r="G683" s="5" t="s">
        <v>36</v>
      </c>
      <c r="H683" s="5" t="s">
        <v>2</v>
      </c>
      <c r="I683" s="5" t="s">
        <v>2</v>
      </c>
      <c r="J683" t="s">
        <v>3</v>
      </c>
    </row>
    <row r="684" spans="1:10" x14ac:dyDescent="0.25">
      <c r="A684" s="6" t="s">
        <v>459</v>
      </c>
      <c r="B684" s="13" t="str">
        <f>VLOOKUP(A684,MUNI_LIST!B:C,2,)</f>
        <v xml:space="preserve">BROWN                         </v>
      </c>
      <c r="C684" s="6" t="s">
        <v>2023</v>
      </c>
      <c r="D684" s="7" t="str">
        <f t="shared" si="10"/>
        <v>05231</v>
      </c>
      <c r="E684" s="13" t="str">
        <f>VLOOKUP(D684,MUNI_LIST!G:H,2,)</f>
        <v xml:space="preserve">CITY   </v>
      </c>
      <c r="F684" s="13" t="str">
        <f>VLOOKUP(D684,MUNI_LIST!I:J,2,)</f>
        <v>GREEN BAY</v>
      </c>
      <c r="G684" s="5" t="s">
        <v>56</v>
      </c>
      <c r="H684" s="5" t="s">
        <v>2</v>
      </c>
      <c r="I684" s="5" t="s">
        <v>2</v>
      </c>
      <c r="J684" t="s">
        <v>14</v>
      </c>
    </row>
    <row r="685" spans="1:10" x14ac:dyDescent="0.25">
      <c r="A685" s="6" t="s">
        <v>459</v>
      </c>
      <c r="B685" s="13" t="str">
        <f>VLOOKUP(A685,MUNI_LIST!B:C,2,)</f>
        <v xml:space="preserve">BROWN                         </v>
      </c>
      <c r="C685" s="6" t="s">
        <v>2023</v>
      </c>
      <c r="D685" s="7" t="str">
        <f t="shared" si="10"/>
        <v>05231</v>
      </c>
      <c r="E685" s="13" t="str">
        <f>VLOOKUP(D685,MUNI_LIST!G:H,2,)</f>
        <v xml:space="preserve">CITY   </v>
      </c>
      <c r="F685" s="13" t="str">
        <f>VLOOKUP(D685,MUNI_LIST!I:J,2,)</f>
        <v>GREEN BAY</v>
      </c>
      <c r="G685" s="5" t="s">
        <v>57</v>
      </c>
      <c r="H685" s="5" t="s">
        <v>2</v>
      </c>
      <c r="I685" s="5" t="s">
        <v>2</v>
      </c>
      <c r="J685" t="s">
        <v>3</v>
      </c>
    </row>
    <row r="686" spans="1:10" x14ac:dyDescent="0.25">
      <c r="A686" s="6" t="s">
        <v>459</v>
      </c>
      <c r="B686" s="13" t="str">
        <f>VLOOKUP(A686,MUNI_LIST!B:C,2,)</f>
        <v xml:space="preserve">BROWN                         </v>
      </c>
      <c r="C686" s="6" t="s">
        <v>2023</v>
      </c>
      <c r="D686" s="7" t="str">
        <f t="shared" si="10"/>
        <v>05231</v>
      </c>
      <c r="E686" s="13" t="str">
        <f>VLOOKUP(D686,MUNI_LIST!G:H,2,)</f>
        <v xml:space="preserve">CITY   </v>
      </c>
      <c r="F686" s="13" t="str">
        <f>VLOOKUP(D686,MUNI_LIST!I:J,2,)</f>
        <v>GREEN BAY</v>
      </c>
      <c r="G686" s="5" t="s">
        <v>58</v>
      </c>
      <c r="H686" s="5" t="s">
        <v>2</v>
      </c>
      <c r="I686" s="5" t="s">
        <v>2</v>
      </c>
      <c r="J686" t="s">
        <v>3</v>
      </c>
    </row>
    <row r="687" spans="1:10" x14ac:dyDescent="0.25">
      <c r="A687" s="6" t="s">
        <v>459</v>
      </c>
      <c r="B687" s="13" t="str">
        <f>VLOOKUP(A687,MUNI_LIST!B:C,2,)</f>
        <v xml:space="preserve">BROWN                         </v>
      </c>
      <c r="C687" s="6" t="s">
        <v>2023</v>
      </c>
      <c r="D687" s="7" t="str">
        <f t="shared" si="10"/>
        <v>05231</v>
      </c>
      <c r="E687" s="13" t="str">
        <f>VLOOKUP(D687,MUNI_LIST!G:H,2,)</f>
        <v xml:space="preserve">CITY   </v>
      </c>
      <c r="F687" s="13" t="str">
        <f>VLOOKUP(D687,MUNI_LIST!I:J,2,)</f>
        <v>GREEN BAY</v>
      </c>
      <c r="G687" s="5" t="s">
        <v>59</v>
      </c>
      <c r="H687" s="5" t="s">
        <v>2</v>
      </c>
      <c r="I687" s="5" t="s">
        <v>2</v>
      </c>
      <c r="J687" t="s">
        <v>60</v>
      </c>
    </row>
    <row r="688" spans="1:10" x14ac:dyDescent="0.25">
      <c r="A688" s="6" t="s">
        <v>1917</v>
      </c>
      <c r="B688" s="13" t="str">
        <f>VLOOKUP(A688,MUNI_LIST!B:C,2,)</f>
        <v xml:space="preserve">GREEN LAKE                    </v>
      </c>
      <c r="C688" s="6" t="s">
        <v>2023</v>
      </c>
      <c r="D688" s="7" t="str">
        <f t="shared" si="10"/>
        <v>24231</v>
      </c>
      <c r="E688" s="13" t="str">
        <f>VLOOKUP(D688,MUNI_LIST!G:H,2,)</f>
        <v xml:space="preserve">CITY   </v>
      </c>
      <c r="F688" s="13" t="str">
        <f>VLOOKUP(D688,MUNI_LIST!I:J,2,)</f>
        <v>GREEN LAKE</v>
      </c>
      <c r="G688" s="5" t="s">
        <v>6</v>
      </c>
      <c r="H688" s="5" t="s">
        <v>2</v>
      </c>
      <c r="I688" s="5" t="s">
        <v>2</v>
      </c>
      <c r="J688" t="s">
        <v>3</v>
      </c>
    </row>
    <row r="689" spans="1:10" x14ac:dyDescent="0.25">
      <c r="A689" s="6" t="s">
        <v>1969</v>
      </c>
      <c r="B689" s="13" t="str">
        <f>VLOOKUP(A689,MUNI_LIST!B:C,2,)</f>
        <v xml:space="preserve">MILWAUKEE                     </v>
      </c>
      <c r="C689" s="6" t="s">
        <v>2023</v>
      </c>
      <c r="D689" s="7" t="str">
        <f t="shared" si="10"/>
        <v>40231</v>
      </c>
      <c r="E689" s="13" t="str">
        <f>VLOOKUP(D689,MUNI_LIST!G:H,2,)</f>
        <v xml:space="preserve">CITY   </v>
      </c>
      <c r="F689" s="13" t="str">
        <f>VLOOKUP(D689,MUNI_LIST!I:J,2,)</f>
        <v>GLENDALE</v>
      </c>
      <c r="G689" s="5" t="s">
        <v>59</v>
      </c>
      <c r="H689" s="5" t="s">
        <v>2</v>
      </c>
      <c r="I689" s="5" t="s">
        <v>2</v>
      </c>
      <c r="J689" t="s">
        <v>60</v>
      </c>
    </row>
    <row r="690" spans="1:10" x14ac:dyDescent="0.25">
      <c r="A690" s="6" t="s">
        <v>1961</v>
      </c>
      <c r="B690" s="13" t="str">
        <f>VLOOKUP(A690,MUNI_LIST!B:C,2,)</f>
        <v xml:space="preserve">IRON                          </v>
      </c>
      <c r="C690" s="6" t="s">
        <v>2024</v>
      </c>
      <c r="D690" s="7" t="str">
        <f t="shared" si="10"/>
        <v>26236</v>
      </c>
      <c r="E690" s="13" t="str">
        <f>VLOOKUP(D690,MUNI_LIST!G:H,2,)</f>
        <v xml:space="preserve">CITY   </v>
      </c>
      <c r="F690" s="13" t="str">
        <f>VLOOKUP(D690,MUNI_LIST!I:J,2,)</f>
        <v>HURLEY</v>
      </c>
      <c r="G690" s="5" t="s">
        <v>6</v>
      </c>
      <c r="H690" s="5" t="s">
        <v>2</v>
      </c>
      <c r="I690" s="5" t="s">
        <v>2</v>
      </c>
      <c r="J690" t="s">
        <v>3</v>
      </c>
    </row>
    <row r="691" spans="1:10" x14ac:dyDescent="0.25">
      <c r="A691" s="6" t="s">
        <v>1969</v>
      </c>
      <c r="B691" s="13" t="str">
        <f>VLOOKUP(A691,MUNI_LIST!B:C,2,)</f>
        <v xml:space="preserve">MILWAUKEE                     </v>
      </c>
      <c r="C691" s="6" t="s">
        <v>2024</v>
      </c>
      <c r="D691" s="7" t="str">
        <f t="shared" si="10"/>
        <v>40236</v>
      </c>
      <c r="E691" s="13" t="str">
        <f>VLOOKUP(D691,MUNI_LIST!G:H,2,)</f>
        <v xml:space="preserve">CITY   </v>
      </c>
      <c r="F691" s="13" t="str">
        <f>VLOOKUP(D691,MUNI_LIST!I:J,2,)</f>
        <v>GREENFIELD</v>
      </c>
      <c r="G691" s="5" t="s">
        <v>51</v>
      </c>
      <c r="H691" s="5" t="s">
        <v>2</v>
      </c>
      <c r="I691" s="5" t="s">
        <v>2</v>
      </c>
      <c r="J691" t="s">
        <v>10</v>
      </c>
    </row>
    <row r="692" spans="1:10" x14ac:dyDescent="0.25">
      <c r="A692" s="6" t="s">
        <v>1969</v>
      </c>
      <c r="B692" s="13" t="str">
        <f>VLOOKUP(A692,MUNI_LIST!B:C,2,)</f>
        <v xml:space="preserve">MILWAUKEE                     </v>
      </c>
      <c r="C692" s="6" t="s">
        <v>2024</v>
      </c>
      <c r="D692" s="7" t="str">
        <f t="shared" si="10"/>
        <v>40236</v>
      </c>
      <c r="E692" s="13" t="str">
        <f>VLOOKUP(D692,MUNI_LIST!G:H,2,)</f>
        <v xml:space="preserve">CITY   </v>
      </c>
      <c r="F692" s="13" t="str">
        <f>VLOOKUP(D692,MUNI_LIST!I:J,2,)</f>
        <v>GREENFIELD</v>
      </c>
      <c r="G692" s="5" t="s">
        <v>23</v>
      </c>
      <c r="H692" s="5" t="s">
        <v>2</v>
      </c>
      <c r="I692" s="5" t="s">
        <v>2</v>
      </c>
      <c r="J692" t="s">
        <v>24</v>
      </c>
    </row>
    <row r="693" spans="1:10" x14ac:dyDescent="0.25">
      <c r="A693" s="6" t="s">
        <v>1938</v>
      </c>
      <c r="B693" s="13" t="str">
        <f>VLOOKUP(A693,MUNI_LIST!B:C,2,)</f>
        <v xml:space="preserve">ST CROIX                      </v>
      </c>
      <c r="C693" s="6" t="s">
        <v>2024</v>
      </c>
      <c r="D693" s="7" t="str">
        <f t="shared" si="10"/>
        <v>55236</v>
      </c>
      <c r="E693" s="13" t="str">
        <f>VLOOKUP(D693,MUNI_LIST!G:H,2,)</f>
        <v xml:space="preserve">CITY   </v>
      </c>
      <c r="F693" s="13" t="str">
        <f>VLOOKUP(D693,MUNI_LIST!I:J,2,)</f>
        <v>HUDSON</v>
      </c>
      <c r="G693" s="5" t="s">
        <v>156</v>
      </c>
      <c r="H693" s="5" t="s">
        <v>2</v>
      </c>
      <c r="I693" s="5" t="s">
        <v>2</v>
      </c>
      <c r="J693" t="s">
        <v>3</v>
      </c>
    </row>
    <row r="694" spans="1:10" x14ac:dyDescent="0.25">
      <c r="A694" s="6" t="s">
        <v>1938</v>
      </c>
      <c r="B694" s="13" t="str">
        <f>VLOOKUP(A694,MUNI_LIST!B:C,2,)</f>
        <v xml:space="preserve">ST CROIX                      </v>
      </c>
      <c r="C694" s="6" t="s">
        <v>2024</v>
      </c>
      <c r="D694" s="7" t="str">
        <f t="shared" si="10"/>
        <v>55236</v>
      </c>
      <c r="E694" s="13" t="str">
        <f>VLOOKUP(D694,MUNI_LIST!G:H,2,)</f>
        <v xml:space="preserve">CITY   </v>
      </c>
      <c r="F694" s="13" t="str">
        <f>VLOOKUP(D694,MUNI_LIST!I:J,2,)</f>
        <v>HUDSON</v>
      </c>
      <c r="G694" s="5" t="s">
        <v>56</v>
      </c>
      <c r="H694" s="5" t="s">
        <v>2</v>
      </c>
      <c r="I694" s="5" t="s">
        <v>2</v>
      </c>
      <c r="J694" t="s">
        <v>14</v>
      </c>
    </row>
    <row r="695" spans="1:10" x14ac:dyDescent="0.25">
      <c r="A695" s="6" t="s">
        <v>1938</v>
      </c>
      <c r="B695" s="13" t="str">
        <f>VLOOKUP(A695,MUNI_LIST!B:C,2,)</f>
        <v xml:space="preserve">ST CROIX                      </v>
      </c>
      <c r="C695" s="6" t="s">
        <v>2024</v>
      </c>
      <c r="D695" s="7" t="str">
        <f t="shared" si="10"/>
        <v>55236</v>
      </c>
      <c r="E695" s="13" t="str">
        <f>VLOOKUP(D695,MUNI_LIST!G:H,2,)</f>
        <v xml:space="preserve">CITY   </v>
      </c>
      <c r="F695" s="13" t="str">
        <f>VLOOKUP(D695,MUNI_LIST!I:J,2,)</f>
        <v>HUDSON</v>
      </c>
      <c r="G695" s="5" t="s">
        <v>59</v>
      </c>
      <c r="H695" s="5" t="s">
        <v>2</v>
      </c>
      <c r="I695" s="5" t="s">
        <v>2</v>
      </c>
      <c r="J695" t="s">
        <v>60</v>
      </c>
    </row>
    <row r="696" spans="1:10" x14ac:dyDescent="0.25">
      <c r="A696" s="6" t="s">
        <v>1939</v>
      </c>
      <c r="B696" s="13" t="str">
        <f>VLOOKUP(A696,MUNI_LIST!B:C,2,)</f>
        <v xml:space="preserve">SAWYER                        </v>
      </c>
      <c r="C696" s="6" t="s">
        <v>2024</v>
      </c>
      <c r="D696" s="7" t="str">
        <f t="shared" si="10"/>
        <v>57236</v>
      </c>
      <c r="E696" s="13" t="str">
        <f>VLOOKUP(D696,MUNI_LIST!G:H,2,)</f>
        <v xml:space="preserve">CITY   </v>
      </c>
      <c r="F696" s="13" t="str">
        <f>VLOOKUP(D696,MUNI_LIST!I:J,2,)</f>
        <v>HAYWARD</v>
      </c>
      <c r="G696" s="5" t="s">
        <v>26</v>
      </c>
      <c r="H696" s="5" t="s">
        <v>2</v>
      </c>
      <c r="I696" s="5" t="s">
        <v>2</v>
      </c>
      <c r="J696" t="s">
        <v>10</v>
      </c>
    </row>
    <row r="697" spans="1:10" x14ac:dyDescent="0.25">
      <c r="A697" s="6" t="s">
        <v>1939</v>
      </c>
      <c r="B697" s="13" t="str">
        <f>VLOOKUP(A697,MUNI_LIST!B:C,2,)</f>
        <v xml:space="preserve">SAWYER                        </v>
      </c>
      <c r="C697" s="6" t="s">
        <v>2024</v>
      </c>
      <c r="D697" s="7" t="str">
        <f t="shared" si="10"/>
        <v>57236</v>
      </c>
      <c r="E697" s="13" t="str">
        <f>VLOOKUP(D697,MUNI_LIST!G:H,2,)</f>
        <v xml:space="preserve">CITY   </v>
      </c>
      <c r="F697" s="13" t="str">
        <f>VLOOKUP(D697,MUNI_LIST!I:J,2,)</f>
        <v>HAYWARD</v>
      </c>
      <c r="G697" s="5" t="s">
        <v>156</v>
      </c>
      <c r="H697" s="5" t="s">
        <v>2</v>
      </c>
      <c r="I697" s="5" t="s">
        <v>2</v>
      </c>
      <c r="J697" t="s">
        <v>3</v>
      </c>
    </row>
    <row r="698" spans="1:10" x14ac:dyDescent="0.25">
      <c r="A698" s="6" t="s">
        <v>1955</v>
      </c>
      <c r="B698" s="13" t="str">
        <f>VLOOKUP(A698,MUNI_LIST!B:C,2,)</f>
        <v xml:space="preserve">DODGE                         </v>
      </c>
      <c r="C698" s="6" t="s">
        <v>2025</v>
      </c>
      <c r="D698" s="7" t="str">
        <f t="shared" si="10"/>
        <v>14241</v>
      </c>
      <c r="E698" s="13" t="str">
        <f>VLOOKUP(D698,MUNI_LIST!G:H,2,)</f>
        <v xml:space="preserve">CITY   </v>
      </c>
      <c r="F698" s="13" t="str">
        <f>VLOOKUP(D698,MUNI_LIST!I:J,2,)</f>
        <v>JUNEAU</v>
      </c>
      <c r="G698" s="5" t="s">
        <v>33</v>
      </c>
      <c r="H698" s="5" t="s">
        <v>2</v>
      </c>
      <c r="I698" s="5" t="s">
        <v>2</v>
      </c>
      <c r="J698" t="s">
        <v>3</v>
      </c>
    </row>
    <row r="699" spans="1:10" x14ac:dyDescent="0.25">
      <c r="A699" s="6" t="s">
        <v>1948</v>
      </c>
      <c r="B699" s="13" t="str">
        <f>VLOOKUP(A699,MUNI_LIST!B:C,2,)</f>
        <v xml:space="preserve">JEFFERSON                     </v>
      </c>
      <c r="C699" s="6" t="s">
        <v>2025</v>
      </c>
      <c r="D699" s="7" t="str">
        <f t="shared" si="10"/>
        <v>28241</v>
      </c>
      <c r="E699" s="13" t="str">
        <f>VLOOKUP(D699,MUNI_LIST!G:H,2,)</f>
        <v xml:space="preserve">CITY   </v>
      </c>
      <c r="F699" s="13" t="str">
        <f>VLOOKUP(D699,MUNI_LIST!I:J,2,)</f>
        <v>JEFFERSON</v>
      </c>
      <c r="G699" s="5" t="s">
        <v>201</v>
      </c>
      <c r="H699" s="5" t="s">
        <v>2</v>
      </c>
      <c r="I699" s="5" t="s">
        <v>2</v>
      </c>
      <c r="J699" t="s">
        <v>3</v>
      </c>
    </row>
    <row r="700" spans="1:10" x14ac:dyDescent="0.25">
      <c r="A700" s="6" t="s">
        <v>1948</v>
      </c>
      <c r="B700" s="13" t="str">
        <f>VLOOKUP(A700,MUNI_LIST!B:C,2,)</f>
        <v xml:space="preserve">JEFFERSON                     </v>
      </c>
      <c r="C700" s="6" t="s">
        <v>2025</v>
      </c>
      <c r="D700" s="7" t="str">
        <f t="shared" si="10"/>
        <v>28241</v>
      </c>
      <c r="E700" s="13" t="str">
        <f>VLOOKUP(D700,MUNI_LIST!G:H,2,)</f>
        <v xml:space="preserve">CITY   </v>
      </c>
      <c r="F700" s="13" t="str">
        <f>VLOOKUP(D700,MUNI_LIST!I:J,2,)</f>
        <v>JEFFERSON</v>
      </c>
      <c r="G700" s="5" t="s">
        <v>26</v>
      </c>
      <c r="H700" s="5" t="s">
        <v>2</v>
      </c>
      <c r="I700" s="5" t="s">
        <v>2</v>
      </c>
      <c r="J700" t="s">
        <v>10</v>
      </c>
    </row>
    <row r="701" spans="1:10" x14ac:dyDescent="0.25">
      <c r="A701" s="6" t="s">
        <v>1920</v>
      </c>
      <c r="B701" s="13" t="str">
        <f>VLOOKUP(A701,MUNI_LIST!B:C,2,)</f>
        <v xml:space="preserve">KENOSHA                       </v>
      </c>
      <c r="C701" s="6" t="s">
        <v>2025</v>
      </c>
      <c r="D701" s="7" t="str">
        <f t="shared" si="10"/>
        <v>30241</v>
      </c>
      <c r="E701" s="13" t="str">
        <f>VLOOKUP(D701,MUNI_LIST!G:H,2,)</f>
        <v xml:space="preserve">CITY   </v>
      </c>
      <c r="F701" s="13" t="str">
        <f>VLOOKUP(D701,MUNI_LIST!I:J,2,)</f>
        <v>KENOSHA</v>
      </c>
      <c r="G701" s="5" t="s">
        <v>26</v>
      </c>
      <c r="H701" s="5" t="s">
        <v>2</v>
      </c>
      <c r="I701" s="5" t="s">
        <v>2</v>
      </c>
      <c r="J701" t="s">
        <v>10</v>
      </c>
    </row>
    <row r="702" spans="1:10" x14ac:dyDescent="0.25">
      <c r="A702" s="6" t="s">
        <v>1920</v>
      </c>
      <c r="B702" s="13" t="str">
        <f>VLOOKUP(A702,MUNI_LIST!B:C,2,)</f>
        <v xml:space="preserve">KENOSHA                       </v>
      </c>
      <c r="C702" s="6" t="s">
        <v>2025</v>
      </c>
      <c r="D702" s="7" t="str">
        <f t="shared" si="10"/>
        <v>30241</v>
      </c>
      <c r="E702" s="13" t="str">
        <f>VLOOKUP(D702,MUNI_LIST!G:H,2,)</f>
        <v xml:space="preserve">CITY   </v>
      </c>
      <c r="F702" s="13" t="str">
        <f>VLOOKUP(D702,MUNI_LIST!I:J,2,)</f>
        <v>KENOSHA</v>
      </c>
      <c r="G702" s="5" t="s">
        <v>7</v>
      </c>
      <c r="H702" s="5" t="s">
        <v>2</v>
      </c>
      <c r="I702" s="5" t="s">
        <v>2</v>
      </c>
      <c r="J702" t="s">
        <v>10</v>
      </c>
    </row>
    <row r="703" spans="1:10" x14ac:dyDescent="0.25">
      <c r="A703" s="6" t="s">
        <v>1920</v>
      </c>
      <c r="B703" s="13" t="str">
        <f>VLOOKUP(A703,MUNI_LIST!B:C,2,)</f>
        <v xml:space="preserve">KENOSHA                       </v>
      </c>
      <c r="C703" s="6" t="s">
        <v>2025</v>
      </c>
      <c r="D703" s="7" t="str">
        <f t="shared" si="10"/>
        <v>30241</v>
      </c>
      <c r="E703" s="13" t="str">
        <f>VLOOKUP(D703,MUNI_LIST!G:H,2,)</f>
        <v xml:space="preserve">CITY   </v>
      </c>
      <c r="F703" s="13" t="str">
        <f>VLOOKUP(D703,MUNI_LIST!I:J,2,)</f>
        <v>KENOSHA</v>
      </c>
      <c r="G703" s="5" t="s">
        <v>62</v>
      </c>
      <c r="H703" s="5" t="s">
        <v>2</v>
      </c>
      <c r="I703" s="5" t="s">
        <v>2</v>
      </c>
      <c r="J703" t="s">
        <v>10</v>
      </c>
    </row>
    <row r="704" spans="1:10" x14ac:dyDescent="0.25">
      <c r="A704" s="6" t="s">
        <v>1920</v>
      </c>
      <c r="B704" s="13" t="str">
        <f>VLOOKUP(A704,MUNI_LIST!B:C,2,)</f>
        <v xml:space="preserve">KENOSHA                       </v>
      </c>
      <c r="C704" s="6" t="s">
        <v>2025</v>
      </c>
      <c r="D704" s="7" t="str">
        <f t="shared" si="10"/>
        <v>30241</v>
      </c>
      <c r="E704" s="13" t="str">
        <f>VLOOKUP(D704,MUNI_LIST!G:H,2,)</f>
        <v xml:space="preserve">CITY   </v>
      </c>
      <c r="F704" s="13" t="str">
        <f>VLOOKUP(D704,MUNI_LIST!I:J,2,)</f>
        <v>KENOSHA</v>
      </c>
      <c r="G704" s="5" t="s">
        <v>22</v>
      </c>
      <c r="H704" s="5" t="s">
        <v>2</v>
      </c>
      <c r="I704" s="5" t="s">
        <v>2</v>
      </c>
      <c r="J704" t="s">
        <v>3</v>
      </c>
    </row>
    <row r="705" spans="1:10" x14ac:dyDescent="0.25">
      <c r="A705" s="6" t="s">
        <v>1920</v>
      </c>
      <c r="B705" s="13" t="str">
        <f>VLOOKUP(A705,MUNI_LIST!B:C,2,)</f>
        <v xml:space="preserve">KENOSHA                       </v>
      </c>
      <c r="C705" s="6" t="s">
        <v>2025</v>
      </c>
      <c r="D705" s="7" t="str">
        <f t="shared" si="10"/>
        <v>30241</v>
      </c>
      <c r="E705" s="13" t="str">
        <f>VLOOKUP(D705,MUNI_LIST!G:H,2,)</f>
        <v xml:space="preserve">CITY   </v>
      </c>
      <c r="F705" s="13" t="str">
        <f>VLOOKUP(D705,MUNI_LIST!I:J,2,)</f>
        <v>KENOSHA</v>
      </c>
      <c r="G705" s="5" t="s">
        <v>1</v>
      </c>
      <c r="H705" s="5" t="s">
        <v>2</v>
      </c>
      <c r="I705" s="5" t="s">
        <v>2</v>
      </c>
      <c r="J705" t="s">
        <v>3</v>
      </c>
    </row>
    <row r="706" spans="1:10" x14ac:dyDescent="0.25">
      <c r="A706" s="6" t="s">
        <v>1920</v>
      </c>
      <c r="B706" s="13" t="str">
        <f>VLOOKUP(A706,MUNI_LIST!B:C,2,)</f>
        <v xml:space="preserve">KENOSHA                       </v>
      </c>
      <c r="C706" s="6" t="s">
        <v>2025</v>
      </c>
      <c r="D706" s="7" t="str">
        <f t="shared" si="10"/>
        <v>30241</v>
      </c>
      <c r="E706" s="13" t="str">
        <f>VLOOKUP(D706,MUNI_LIST!G:H,2,)</f>
        <v xml:space="preserve">CITY   </v>
      </c>
      <c r="F706" s="13" t="str">
        <f>VLOOKUP(D706,MUNI_LIST!I:J,2,)</f>
        <v>KENOSHA</v>
      </c>
      <c r="G706" s="5" t="s">
        <v>5</v>
      </c>
      <c r="H706" s="5" t="s">
        <v>2</v>
      </c>
      <c r="I706" s="5" t="s">
        <v>2</v>
      </c>
      <c r="J706" t="s">
        <v>3</v>
      </c>
    </row>
    <row r="707" spans="1:10" x14ac:dyDescent="0.25">
      <c r="A707" s="6" t="s">
        <v>1950</v>
      </c>
      <c r="B707" s="13" t="str">
        <f>VLOOKUP(A707,MUNI_LIST!B:C,2,)</f>
        <v xml:space="preserve">OUTAGAMIE                     </v>
      </c>
      <c r="C707" s="6" t="s">
        <v>2025</v>
      </c>
      <c r="D707" s="7" t="str">
        <f t="shared" ref="D707:D770" si="11">A707&amp;C707</f>
        <v>44241</v>
      </c>
      <c r="E707" s="13" t="str">
        <f>VLOOKUP(D707,MUNI_LIST!G:H,2,)</f>
        <v xml:space="preserve">CITY   </v>
      </c>
      <c r="F707" s="13" t="str">
        <f>VLOOKUP(D707,MUNI_LIST!I:J,2,)</f>
        <v>KAUKAUNA</v>
      </c>
      <c r="G707" s="5" t="s">
        <v>4</v>
      </c>
      <c r="H707" s="5" t="s">
        <v>2</v>
      </c>
      <c r="I707" s="5" t="s">
        <v>2</v>
      </c>
      <c r="J707" t="s">
        <v>3</v>
      </c>
    </row>
    <row r="708" spans="1:10" x14ac:dyDescent="0.25">
      <c r="A708" s="6" t="s">
        <v>1950</v>
      </c>
      <c r="B708" s="13" t="str">
        <f>VLOOKUP(A708,MUNI_LIST!B:C,2,)</f>
        <v xml:space="preserve">OUTAGAMIE                     </v>
      </c>
      <c r="C708" s="6" t="s">
        <v>2025</v>
      </c>
      <c r="D708" s="7" t="str">
        <f t="shared" si="11"/>
        <v>44241</v>
      </c>
      <c r="E708" s="13" t="str">
        <f>VLOOKUP(D708,MUNI_LIST!G:H,2,)</f>
        <v xml:space="preserve">CITY   </v>
      </c>
      <c r="F708" s="13" t="str">
        <f>VLOOKUP(D708,MUNI_LIST!I:J,2,)</f>
        <v>KAUKAUNA</v>
      </c>
      <c r="G708" s="5" t="s">
        <v>23</v>
      </c>
      <c r="H708" s="5" t="s">
        <v>2</v>
      </c>
      <c r="I708" s="5" t="s">
        <v>2</v>
      </c>
      <c r="J708" t="s">
        <v>24</v>
      </c>
    </row>
    <row r="709" spans="1:10" x14ac:dyDescent="0.25">
      <c r="A709" s="6" t="s">
        <v>1928</v>
      </c>
      <c r="B709" s="13" t="str">
        <f>VLOOKUP(A709,MUNI_LIST!B:C,2,)</f>
        <v xml:space="preserve">ROCK                          </v>
      </c>
      <c r="C709" s="6" t="s">
        <v>2025</v>
      </c>
      <c r="D709" s="7" t="str">
        <f t="shared" si="11"/>
        <v>53241</v>
      </c>
      <c r="E709" s="13" t="str">
        <f>VLOOKUP(D709,MUNI_LIST!G:H,2,)</f>
        <v xml:space="preserve">CITY   </v>
      </c>
      <c r="F709" s="13" t="str">
        <f>VLOOKUP(D709,MUNI_LIST!I:J,2,)</f>
        <v>JANESVILLE</v>
      </c>
      <c r="G709" s="5" t="s">
        <v>26</v>
      </c>
      <c r="H709" s="5" t="s">
        <v>2</v>
      </c>
      <c r="I709" s="5" t="s">
        <v>2</v>
      </c>
      <c r="J709" t="s">
        <v>10</v>
      </c>
    </row>
    <row r="710" spans="1:10" x14ac:dyDescent="0.25">
      <c r="A710" s="6" t="s">
        <v>1928</v>
      </c>
      <c r="B710" s="13" t="str">
        <f>VLOOKUP(A710,MUNI_LIST!B:C,2,)</f>
        <v xml:space="preserve">ROCK                          </v>
      </c>
      <c r="C710" s="6" t="s">
        <v>2025</v>
      </c>
      <c r="D710" s="7" t="str">
        <f t="shared" si="11"/>
        <v>53241</v>
      </c>
      <c r="E710" s="13" t="str">
        <f>VLOOKUP(D710,MUNI_LIST!G:H,2,)</f>
        <v xml:space="preserve">CITY   </v>
      </c>
      <c r="F710" s="13" t="str">
        <f>VLOOKUP(D710,MUNI_LIST!I:J,2,)</f>
        <v>JANESVILLE</v>
      </c>
      <c r="G710" s="5" t="s">
        <v>33</v>
      </c>
      <c r="H710" s="5" t="s">
        <v>340</v>
      </c>
      <c r="I710" s="5" t="s">
        <v>2</v>
      </c>
      <c r="J710" t="s">
        <v>3</v>
      </c>
    </row>
    <row r="711" spans="1:10" x14ac:dyDescent="0.25">
      <c r="A711" s="6" t="s">
        <v>1928</v>
      </c>
      <c r="B711" s="13" t="str">
        <f>VLOOKUP(A711,MUNI_LIST!B:C,2,)</f>
        <v xml:space="preserve">ROCK                          </v>
      </c>
      <c r="C711" s="6" t="s">
        <v>2025</v>
      </c>
      <c r="D711" s="7" t="str">
        <f t="shared" si="11"/>
        <v>53241</v>
      </c>
      <c r="E711" s="13" t="str">
        <f>VLOOKUP(D711,MUNI_LIST!G:H,2,)</f>
        <v xml:space="preserve">CITY   </v>
      </c>
      <c r="F711" s="13" t="str">
        <f>VLOOKUP(D711,MUNI_LIST!I:J,2,)</f>
        <v>JANESVILLE</v>
      </c>
      <c r="G711" s="5" t="s">
        <v>113</v>
      </c>
      <c r="H711" s="5" t="s">
        <v>2</v>
      </c>
      <c r="I711" s="5" t="s">
        <v>2</v>
      </c>
      <c r="J711" t="s">
        <v>3</v>
      </c>
    </row>
    <row r="712" spans="1:10" x14ac:dyDescent="0.25">
      <c r="A712" s="6" t="s">
        <v>1928</v>
      </c>
      <c r="B712" s="13" t="str">
        <f>VLOOKUP(A712,MUNI_LIST!B:C,2,)</f>
        <v xml:space="preserve">ROCK                          </v>
      </c>
      <c r="C712" s="6" t="s">
        <v>2025</v>
      </c>
      <c r="D712" s="7" t="str">
        <f t="shared" si="11"/>
        <v>53241</v>
      </c>
      <c r="E712" s="13" t="str">
        <f>VLOOKUP(D712,MUNI_LIST!G:H,2,)</f>
        <v xml:space="preserve">CITY   </v>
      </c>
      <c r="F712" s="13" t="str">
        <f>VLOOKUP(D712,MUNI_LIST!I:J,2,)</f>
        <v>JANESVILLE</v>
      </c>
      <c r="G712" s="5" t="s">
        <v>25</v>
      </c>
      <c r="H712" s="5" t="s">
        <v>2</v>
      </c>
      <c r="I712" s="5" t="s">
        <v>2</v>
      </c>
      <c r="J712" t="s">
        <v>10</v>
      </c>
    </row>
    <row r="713" spans="1:10" x14ac:dyDescent="0.25">
      <c r="A713" s="6" t="s">
        <v>1928</v>
      </c>
      <c r="B713" s="13" t="str">
        <f>VLOOKUP(A713,MUNI_LIST!B:C,2,)</f>
        <v xml:space="preserve">ROCK                          </v>
      </c>
      <c r="C713" s="6" t="s">
        <v>2025</v>
      </c>
      <c r="D713" s="7" t="str">
        <f t="shared" si="11"/>
        <v>53241</v>
      </c>
      <c r="E713" s="13" t="str">
        <f>VLOOKUP(D713,MUNI_LIST!G:H,2,)</f>
        <v xml:space="preserve">CITY   </v>
      </c>
      <c r="F713" s="13" t="str">
        <f>VLOOKUP(D713,MUNI_LIST!I:J,2,)</f>
        <v>JANESVILLE</v>
      </c>
      <c r="G713" s="5" t="s">
        <v>64</v>
      </c>
      <c r="H713" s="5" t="s">
        <v>2</v>
      </c>
      <c r="I713" s="5" t="s">
        <v>2</v>
      </c>
      <c r="J713" t="s">
        <v>3</v>
      </c>
    </row>
    <row r="714" spans="1:10" x14ac:dyDescent="0.25">
      <c r="A714" s="6" t="s">
        <v>1928</v>
      </c>
      <c r="B714" s="13" t="str">
        <f>VLOOKUP(A714,MUNI_LIST!B:C,2,)</f>
        <v xml:space="preserve">ROCK                          </v>
      </c>
      <c r="C714" s="6" t="s">
        <v>2025</v>
      </c>
      <c r="D714" s="7" t="str">
        <f t="shared" si="11"/>
        <v>53241</v>
      </c>
      <c r="E714" s="13" t="str">
        <f>VLOOKUP(D714,MUNI_LIST!G:H,2,)</f>
        <v xml:space="preserve">CITY   </v>
      </c>
      <c r="F714" s="13" t="str">
        <f>VLOOKUP(D714,MUNI_LIST!I:J,2,)</f>
        <v>JANESVILLE</v>
      </c>
      <c r="G714" s="5" t="s">
        <v>1</v>
      </c>
      <c r="H714" s="5" t="s">
        <v>2</v>
      </c>
      <c r="I714" s="5" t="s">
        <v>2</v>
      </c>
      <c r="J714" t="s">
        <v>3</v>
      </c>
    </row>
    <row r="715" spans="1:10" x14ac:dyDescent="0.25">
      <c r="A715" s="6" t="s">
        <v>1962</v>
      </c>
      <c r="B715" s="13" t="str">
        <f>VLOOKUP(A715,MUNI_LIST!B:C,2,)</f>
        <v xml:space="preserve">CLARK                         </v>
      </c>
      <c r="C715" s="6" t="s">
        <v>2026</v>
      </c>
      <c r="D715" s="7" t="str">
        <f t="shared" si="11"/>
        <v>10246</v>
      </c>
      <c r="E715" s="13" t="str">
        <f>VLOOKUP(D715,MUNI_LIST!G:H,2,)</f>
        <v xml:space="preserve">CITY   </v>
      </c>
      <c r="F715" s="13" t="str">
        <f>VLOOKUP(D715,MUNI_LIST!I:J,2,)</f>
        <v>LOYAL</v>
      </c>
      <c r="G715" s="5" t="s">
        <v>26</v>
      </c>
      <c r="H715" s="5" t="s">
        <v>2</v>
      </c>
      <c r="I715" s="5" t="s">
        <v>2</v>
      </c>
      <c r="J715" t="s">
        <v>10</v>
      </c>
    </row>
    <row r="716" spans="1:10" x14ac:dyDescent="0.25">
      <c r="A716" s="6" t="s">
        <v>1921</v>
      </c>
      <c r="B716" s="13" t="str">
        <f>VLOOKUP(A716,MUNI_LIST!B:C,2,)</f>
        <v xml:space="preserve">LA CROSSE                     </v>
      </c>
      <c r="C716" s="6" t="s">
        <v>2026</v>
      </c>
      <c r="D716" s="7" t="str">
        <f t="shared" si="11"/>
        <v>32246</v>
      </c>
      <c r="E716" s="13" t="str">
        <f>VLOOKUP(D716,MUNI_LIST!G:H,2,)</f>
        <v xml:space="preserve">CITY   </v>
      </c>
      <c r="F716" s="13" t="str">
        <f>VLOOKUP(D716,MUNI_LIST!I:J,2,)</f>
        <v>LA CROSSE</v>
      </c>
      <c r="G716" s="5" t="s">
        <v>7</v>
      </c>
      <c r="H716" s="5" t="s">
        <v>2</v>
      </c>
      <c r="I716" s="5" t="s">
        <v>2</v>
      </c>
      <c r="J716" t="s">
        <v>10</v>
      </c>
    </row>
    <row r="717" spans="1:10" x14ac:dyDescent="0.25">
      <c r="A717" s="6" t="s">
        <v>1921</v>
      </c>
      <c r="B717" s="13" t="str">
        <f>VLOOKUP(A717,MUNI_LIST!B:C,2,)</f>
        <v xml:space="preserve">LA CROSSE                     </v>
      </c>
      <c r="C717" s="6" t="s">
        <v>2026</v>
      </c>
      <c r="D717" s="7" t="str">
        <f t="shared" si="11"/>
        <v>32246</v>
      </c>
      <c r="E717" s="13" t="str">
        <f>VLOOKUP(D717,MUNI_LIST!G:H,2,)</f>
        <v xml:space="preserve">CITY   </v>
      </c>
      <c r="F717" s="13" t="str">
        <f>VLOOKUP(D717,MUNI_LIST!I:J,2,)</f>
        <v>LA CROSSE</v>
      </c>
      <c r="G717" s="5" t="s">
        <v>13</v>
      </c>
      <c r="H717" s="5" t="s">
        <v>2</v>
      </c>
      <c r="I717" s="5" t="s">
        <v>2</v>
      </c>
      <c r="J717" t="s">
        <v>14</v>
      </c>
    </row>
    <row r="718" spans="1:10" x14ac:dyDescent="0.25">
      <c r="A718" s="6" t="s">
        <v>1921</v>
      </c>
      <c r="B718" s="13" t="str">
        <f>VLOOKUP(A718,MUNI_LIST!B:C,2,)</f>
        <v xml:space="preserve">LA CROSSE                     </v>
      </c>
      <c r="C718" s="6" t="s">
        <v>2026</v>
      </c>
      <c r="D718" s="7" t="str">
        <f t="shared" si="11"/>
        <v>32246</v>
      </c>
      <c r="E718" s="13" t="str">
        <f>VLOOKUP(D718,MUNI_LIST!G:H,2,)</f>
        <v xml:space="preserve">CITY   </v>
      </c>
      <c r="F718" s="13" t="str">
        <f>VLOOKUP(D718,MUNI_LIST!I:J,2,)</f>
        <v>LA CROSSE</v>
      </c>
      <c r="G718" s="5" t="s">
        <v>4</v>
      </c>
      <c r="H718" s="5" t="s">
        <v>2</v>
      </c>
      <c r="I718" s="5" t="s">
        <v>2</v>
      </c>
      <c r="J718" t="s">
        <v>3</v>
      </c>
    </row>
    <row r="719" spans="1:10" x14ac:dyDescent="0.25">
      <c r="A719" s="6" t="s">
        <v>1921</v>
      </c>
      <c r="B719" s="13" t="str">
        <f>VLOOKUP(A719,MUNI_LIST!B:C,2,)</f>
        <v xml:space="preserve">LA CROSSE                     </v>
      </c>
      <c r="C719" s="6" t="s">
        <v>2026</v>
      </c>
      <c r="D719" s="7" t="str">
        <f t="shared" si="11"/>
        <v>32246</v>
      </c>
      <c r="E719" s="13" t="str">
        <f>VLOOKUP(D719,MUNI_LIST!G:H,2,)</f>
        <v xml:space="preserve">CITY   </v>
      </c>
      <c r="F719" s="13" t="str">
        <f>VLOOKUP(D719,MUNI_LIST!I:J,2,)</f>
        <v>LA CROSSE</v>
      </c>
      <c r="G719" s="5" t="s">
        <v>59</v>
      </c>
      <c r="H719" s="5" t="s">
        <v>2</v>
      </c>
      <c r="I719" s="5" t="s">
        <v>2</v>
      </c>
      <c r="J719" t="s">
        <v>60</v>
      </c>
    </row>
    <row r="720" spans="1:10" x14ac:dyDescent="0.25">
      <c r="A720" s="6" t="s">
        <v>1921</v>
      </c>
      <c r="B720" s="13" t="str">
        <f>VLOOKUP(A720,MUNI_LIST!B:C,2,)</f>
        <v xml:space="preserve">LA CROSSE                     </v>
      </c>
      <c r="C720" s="6" t="s">
        <v>2026</v>
      </c>
      <c r="D720" s="7" t="str">
        <f t="shared" si="11"/>
        <v>32246</v>
      </c>
      <c r="E720" s="13" t="str">
        <f>VLOOKUP(D720,MUNI_LIST!G:H,2,)</f>
        <v xml:space="preserve">CITY   </v>
      </c>
      <c r="F720" s="13" t="str">
        <f>VLOOKUP(D720,MUNI_LIST!I:J,2,)</f>
        <v>LA CROSSE</v>
      </c>
      <c r="G720" s="5" t="s">
        <v>23</v>
      </c>
      <c r="H720" s="5" t="s">
        <v>2</v>
      </c>
      <c r="I720" s="5" t="s">
        <v>2</v>
      </c>
      <c r="J720" t="s">
        <v>24</v>
      </c>
    </row>
    <row r="721" spans="1:10" x14ac:dyDescent="0.25">
      <c r="A721" s="6" t="s">
        <v>1930</v>
      </c>
      <c r="B721" s="13" t="str">
        <f>VLOOKUP(A721,MUNI_LIST!B:C,2,)</f>
        <v xml:space="preserve">WALWORTH                      </v>
      </c>
      <c r="C721" s="6" t="s">
        <v>2026</v>
      </c>
      <c r="D721" s="7" t="str">
        <f t="shared" si="11"/>
        <v>64246</v>
      </c>
      <c r="E721" s="13" t="str">
        <f>VLOOKUP(D721,MUNI_LIST!G:H,2,)</f>
        <v xml:space="preserve">CITY   </v>
      </c>
      <c r="F721" s="13" t="str">
        <f>VLOOKUP(D721,MUNI_LIST!I:J,2,)</f>
        <v>LAKE GENEVA</v>
      </c>
      <c r="G721" s="5" t="s">
        <v>33</v>
      </c>
      <c r="H721" s="5" t="s">
        <v>399</v>
      </c>
      <c r="I721" s="5" t="s">
        <v>2</v>
      </c>
      <c r="J721" t="s">
        <v>3</v>
      </c>
    </row>
    <row r="722" spans="1:10" x14ac:dyDescent="0.25">
      <c r="A722" s="6" t="s">
        <v>1930</v>
      </c>
      <c r="B722" s="13" t="str">
        <f>VLOOKUP(A722,MUNI_LIST!B:C,2,)</f>
        <v xml:space="preserve">WALWORTH                      </v>
      </c>
      <c r="C722" s="6" t="s">
        <v>2026</v>
      </c>
      <c r="D722" s="7" t="str">
        <f t="shared" si="11"/>
        <v>64246</v>
      </c>
      <c r="E722" s="13" t="str">
        <f>VLOOKUP(D722,MUNI_LIST!G:H,2,)</f>
        <v xml:space="preserve">CITY   </v>
      </c>
      <c r="F722" s="13" t="str">
        <f>VLOOKUP(D722,MUNI_LIST!I:J,2,)</f>
        <v>LAKE GENEVA</v>
      </c>
      <c r="G722" s="5" t="s">
        <v>113</v>
      </c>
      <c r="H722" s="5" t="s">
        <v>2</v>
      </c>
      <c r="I722" s="5" t="s">
        <v>2</v>
      </c>
      <c r="J722" t="s">
        <v>3</v>
      </c>
    </row>
    <row r="723" spans="1:10" x14ac:dyDescent="0.25">
      <c r="A723" s="6" t="s">
        <v>1912</v>
      </c>
      <c r="B723" s="13" t="str">
        <f>VLOOKUP(A723,MUNI_LIST!B:C,2,)</f>
        <v xml:space="preserve">DANE                          </v>
      </c>
      <c r="C723" s="6" t="s">
        <v>2027</v>
      </c>
      <c r="D723" s="7" t="str">
        <f t="shared" si="11"/>
        <v>13251</v>
      </c>
      <c r="E723" s="13" t="str">
        <f>VLOOKUP(D723,MUNI_LIST!G:H,2,)</f>
        <v xml:space="preserve">CITY   </v>
      </c>
      <c r="F723" s="13" t="str">
        <f>VLOOKUP(D723,MUNI_LIST!I:J,2,)</f>
        <v>MADISON</v>
      </c>
      <c r="G723" s="5" t="s">
        <v>26</v>
      </c>
      <c r="H723" s="5" t="s">
        <v>2</v>
      </c>
      <c r="I723" s="5" t="s">
        <v>2</v>
      </c>
      <c r="J723" t="s">
        <v>10</v>
      </c>
    </row>
    <row r="724" spans="1:10" x14ac:dyDescent="0.25">
      <c r="A724" s="6" t="s">
        <v>1912</v>
      </c>
      <c r="B724" s="13" t="str">
        <f>VLOOKUP(A724,MUNI_LIST!B:C,2,)</f>
        <v xml:space="preserve">DANE                          </v>
      </c>
      <c r="C724" s="6" t="s">
        <v>2027</v>
      </c>
      <c r="D724" s="7" t="str">
        <f t="shared" si="11"/>
        <v>13251</v>
      </c>
      <c r="E724" s="13" t="str">
        <f>VLOOKUP(D724,MUNI_LIST!G:H,2,)</f>
        <v xml:space="preserve">CITY   </v>
      </c>
      <c r="F724" s="13" t="str">
        <f>VLOOKUP(D724,MUNI_LIST!I:J,2,)</f>
        <v>MADISON</v>
      </c>
      <c r="G724" s="5" t="s">
        <v>87</v>
      </c>
      <c r="H724" s="5" t="s">
        <v>2</v>
      </c>
      <c r="I724" s="5" t="s">
        <v>2</v>
      </c>
      <c r="J724" t="s">
        <v>10</v>
      </c>
    </row>
    <row r="725" spans="1:10" x14ac:dyDescent="0.25">
      <c r="A725" s="6" t="s">
        <v>1912</v>
      </c>
      <c r="B725" s="13" t="str">
        <f>VLOOKUP(A725,MUNI_LIST!B:C,2,)</f>
        <v xml:space="preserve">DANE                          </v>
      </c>
      <c r="C725" s="6" t="s">
        <v>2027</v>
      </c>
      <c r="D725" s="7" t="str">
        <f t="shared" si="11"/>
        <v>13251</v>
      </c>
      <c r="E725" s="13" t="str">
        <f>VLOOKUP(D725,MUNI_LIST!G:H,2,)</f>
        <v xml:space="preserve">CITY   </v>
      </c>
      <c r="F725" s="13" t="str">
        <f>VLOOKUP(D725,MUNI_LIST!I:J,2,)</f>
        <v>MADISON</v>
      </c>
      <c r="G725" s="5" t="s">
        <v>7</v>
      </c>
      <c r="H725" s="5" t="s">
        <v>2</v>
      </c>
      <c r="I725" s="5" t="s">
        <v>2</v>
      </c>
      <c r="J725" t="s">
        <v>10</v>
      </c>
    </row>
    <row r="726" spans="1:10" x14ac:dyDescent="0.25">
      <c r="A726" s="6" t="s">
        <v>1912</v>
      </c>
      <c r="B726" s="13" t="str">
        <f>VLOOKUP(A726,MUNI_LIST!B:C,2,)</f>
        <v xml:space="preserve">DANE                          </v>
      </c>
      <c r="C726" s="6" t="s">
        <v>2027</v>
      </c>
      <c r="D726" s="7" t="str">
        <f t="shared" si="11"/>
        <v>13251</v>
      </c>
      <c r="E726" s="13" t="str">
        <f>VLOOKUP(D726,MUNI_LIST!G:H,2,)</f>
        <v xml:space="preserve">CITY   </v>
      </c>
      <c r="F726" s="13" t="str">
        <f>VLOOKUP(D726,MUNI_LIST!I:J,2,)</f>
        <v>MADISON</v>
      </c>
      <c r="G726" s="5" t="s">
        <v>107</v>
      </c>
      <c r="H726" s="5" t="s">
        <v>2</v>
      </c>
      <c r="I726" s="5" t="s">
        <v>2</v>
      </c>
      <c r="J726" t="s">
        <v>108</v>
      </c>
    </row>
    <row r="727" spans="1:10" x14ac:dyDescent="0.25">
      <c r="A727" s="6" t="s">
        <v>1912</v>
      </c>
      <c r="B727" s="13" t="str">
        <f>VLOOKUP(A727,MUNI_LIST!B:C,2,)</f>
        <v xml:space="preserve">DANE                          </v>
      </c>
      <c r="C727" s="6" t="s">
        <v>2027</v>
      </c>
      <c r="D727" s="7" t="str">
        <f t="shared" si="11"/>
        <v>13251</v>
      </c>
      <c r="E727" s="13" t="str">
        <f>VLOOKUP(D727,MUNI_LIST!G:H,2,)</f>
        <v xml:space="preserve">CITY   </v>
      </c>
      <c r="F727" s="13" t="str">
        <f>VLOOKUP(D727,MUNI_LIST!I:J,2,)</f>
        <v>MADISON</v>
      </c>
      <c r="G727" s="5" t="s">
        <v>56</v>
      </c>
      <c r="H727" s="5" t="s">
        <v>2</v>
      </c>
      <c r="I727" s="5" t="s">
        <v>2</v>
      </c>
      <c r="J727" t="s">
        <v>14</v>
      </c>
    </row>
    <row r="728" spans="1:10" x14ac:dyDescent="0.25">
      <c r="A728" s="6" t="s">
        <v>1912</v>
      </c>
      <c r="B728" s="13" t="str">
        <f>VLOOKUP(A728,MUNI_LIST!B:C,2,)</f>
        <v xml:space="preserve">DANE                          </v>
      </c>
      <c r="C728" s="6" t="s">
        <v>2027</v>
      </c>
      <c r="D728" s="7" t="str">
        <f t="shared" si="11"/>
        <v>13251</v>
      </c>
      <c r="E728" s="13" t="str">
        <f>VLOOKUP(D728,MUNI_LIST!G:H,2,)</f>
        <v xml:space="preserve">CITY   </v>
      </c>
      <c r="F728" s="13" t="str">
        <f>VLOOKUP(D728,MUNI_LIST!I:J,2,)</f>
        <v>MADISON</v>
      </c>
      <c r="G728" s="5" t="s">
        <v>23</v>
      </c>
      <c r="H728" s="5" t="s">
        <v>2</v>
      </c>
      <c r="I728" s="5" t="s">
        <v>2</v>
      </c>
      <c r="J728" t="s">
        <v>24</v>
      </c>
    </row>
    <row r="729" spans="1:10" x14ac:dyDescent="0.25">
      <c r="A729" s="6" t="s">
        <v>1966</v>
      </c>
      <c r="B729" s="13" t="str">
        <f>VLOOKUP(A729,MUNI_LIST!B:C,2,)</f>
        <v xml:space="preserve">GREEN                         </v>
      </c>
      <c r="C729" s="6" t="s">
        <v>2027</v>
      </c>
      <c r="D729" s="7" t="str">
        <f t="shared" si="11"/>
        <v>23251</v>
      </c>
      <c r="E729" s="13" t="str">
        <f>VLOOKUP(D729,MUNI_LIST!G:H,2,)</f>
        <v xml:space="preserve">CITY   </v>
      </c>
      <c r="F729" s="13" t="str">
        <f>VLOOKUP(D729,MUNI_LIST!I:J,2,)</f>
        <v>MONROE</v>
      </c>
      <c r="G729" s="5" t="s">
        <v>6</v>
      </c>
      <c r="H729" s="5" t="s">
        <v>2</v>
      </c>
      <c r="I729" s="5" t="s">
        <v>2</v>
      </c>
      <c r="J729" t="s">
        <v>3</v>
      </c>
    </row>
    <row r="730" spans="1:10" x14ac:dyDescent="0.25">
      <c r="A730" s="6" t="s">
        <v>1917</v>
      </c>
      <c r="B730" s="13" t="str">
        <f>VLOOKUP(A730,MUNI_LIST!B:C,2,)</f>
        <v xml:space="preserve">GREEN LAKE                    </v>
      </c>
      <c r="C730" s="6" t="s">
        <v>2027</v>
      </c>
      <c r="D730" s="7" t="str">
        <f t="shared" si="11"/>
        <v>24251</v>
      </c>
      <c r="E730" s="13" t="str">
        <f>VLOOKUP(D730,MUNI_LIST!G:H,2,)</f>
        <v xml:space="preserve">CITY   </v>
      </c>
      <c r="F730" s="13" t="str">
        <f>VLOOKUP(D730,MUNI_LIST!I:J,2,)</f>
        <v>MARKESAN</v>
      </c>
      <c r="G730" s="5" t="s">
        <v>6</v>
      </c>
      <c r="H730" s="5" t="s">
        <v>2</v>
      </c>
      <c r="I730" s="5" t="s">
        <v>2</v>
      </c>
      <c r="J730" t="s">
        <v>3</v>
      </c>
    </row>
    <row r="731" spans="1:10" x14ac:dyDescent="0.25">
      <c r="A731" s="6" t="s">
        <v>1922</v>
      </c>
      <c r="B731" s="13" t="str">
        <f>VLOOKUP(A731,MUNI_LIST!B:C,2,)</f>
        <v xml:space="preserve">LINCOLN                       </v>
      </c>
      <c r="C731" s="6" t="s">
        <v>2027</v>
      </c>
      <c r="D731" s="7" t="str">
        <f t="shared" si="11"/>
        <v>35251</v>
      </c>
      <c r="E731" s="13" t="str">
        <f>VLOOKUP(D731,MUNI_LIST!G:H,2,)</f>
        <v xml:space="preserve">CITY   </v>
      </c>
      <c r="F731" s="13" t="str">
        <f>VLOOKUP(D731,MUNI_LIST!I:J,2,)</f>
        <v>MERRILL</v>
      </c>
      <c r="G731" s="5" t="s">
        <v>113</v>
      </c>
      <c r="H731" s="5" t="s">
        <v>2</v>
      </c>
      <c r="I731" s="5" t="s">
        <v>2</v>
      </c>
      <c r="J731" t="s">
        <v>3</v>
      </c>
    </row>
    <row r="732" spans="1:10" x14ac:dyDescent="0.25">
      <c r="A732" s="6" t="s">
        <v>1923</v>
      </c>
      <c r="B732" s="13" t="str">
        <f>VLOOKUP(A732,MUNI_LIST!B:C,2,)</f>
        <v xml:space="preserve">MANITOWOC                     </v>
      </c>
      <c r="C732" s="6" t="s">
        <v>2027</v>
      </c>
      <c r="D732" s="7" t="str">
        <f t="shared" si="11"/>
        <v>36251</v>
      </c>
      <c r="E732" s="13" t="str">
        <f>VLOOKUP(D732,MUNI_LIST!G:H,2,)</f>
        <v xml:space="preserve">CITY   </v>
      </c>
      <c r="F732" s="13" t="str">
        <f>VLOOKUP(D732,MUNI_LIST!I:J,2,)</f>
        <v>MANITOWOC</v>
      </c>
      <c r="G732" s="5" t="s">
        <v>33</v>
      </c>
      <c r="H732" s="5" t="s">
        <v>236</v>
      </c>
      <c r="I732" s="5" t="s">
        <v>2</v>
      </c>
      <c r="J732" t="s">
        <v>3</v>
      </c>
    </row>
    <row r="733" spans="1:10" x14ac:dyDescent="0.25">
      <c r="A733" s="6" t="s">
        <v>1923</v>
      </c>
      <c r="B733" s="13" t="str">
        <f>VLOOKUP(A733,MUNI_LIST!B:C,2,)</f>
        <v xml:space="preserve">MANITOWOC                     </v>
      </c>
      <c r="C733" s="6" t="s">
        <v>2027</v>
      </c>
      <c r="D733" s="7" t="str">
        <f t="shared" si="11"/>
        <v>36251</v>
      </c>
      <c r="E733" s="13" t="str">
        <f>VLOOKUP(D733,MUNI_LIST!G:H,2,)</f>
        <v xml:space="preserve">CITY   </v>
      </c>
      <c r="F733" s="13" t="str">
        <f>VLOOKUP(D733,MUNI_LIST!I:J,2,)</f>
        <v>MANITOWOC</v>
      </c>
      <c r="G733" s="5" t="s">
        <v>6</v>
      </c>
      <c r="H733" s="5" t="s">
        <v>2</v>
      </c>
      <c r="I733" s="5" t="s">
        <v>2</v>
      </c>
      <c r="J733" t="s">
        <v>3</v>
      </c>
    </row>
    <row r="734" spans="1:10" x14ac:dyDescent="0.25">
      <c r="A734" s="6" t="s">
        <v>1967</v>
      </c>
      <c r="B734" s="13" t="str">
        <f>VLOOKUP(A734,MUNI_LIST!B:C,2,)</f>
        <v xml:space="preserve">MARATHON                      </v>
      </c>
      <c r="C734" s="6" t="s">
        <v>2027</v>
      </c>
      <c r="D734" s="7" t="str">
        <f t="shared" si="11"/>
        <v>37251</v>
      </c>
      <c r="E734" s="13" t="str">
        <f>VLOOKUP(D734,MUNI_LIST!G:H,2,)</f>
        <v xml:space="preserve">CITY   </v>
      </c>
      <c r="F734" s="13" t="str">
        <f>VLOOKUP(D734,MUNI_LIST!I:J,2,)</f>
        <v>MOSINEE</v>
      </c>
      <c r="G734" s="5" t="s">
        <v>27</v>
      </c>
      <c r="H734" s="5" t="s">
        <v>2</v>
      </c>
      <c r="I734" s="5" t="s">
        <v>2</v>
      </c>
      <c r="J734" t="s">
        <v>10</v>
      </c>
    </row>
    <row r="735" spans="1:10" x14ac:dyDescent="0.25">
      <c r="A735" s="6" t="s">
        <v>1967</v>
      </c>
      <c r="B735" s="13" t="str">
        <f>VLOOKUP(A735,MUNI_LIST!B:C,2,)</f>
        <v xml:space="preserve">MARATHON                      </v>
      </c>
      <c r="C735" s="6" t="s">
        <v>2027</v>
      </c>
      <c r="D735" s="7" t="str">
        <f t="shared" si="11"/>
        <v>37251</v>
      </c>
      <c r="E735" s="13" t="str">
        <f>VLOOKUP(D735,MUNI_LIST!G:H,2,)</f>
        <v xml:space="preserve">CITY   </v>
      </c>
      <c r="F735" s="13" t="str">
        <f>VLOOKUP(D735,MUNI_LIST!I:J,2,)</f>
        <v>MOSINEE</v>
      </c>
      <c r="G735" s="5" t="s">
        <v>22</v>
      </c>
      <c r="H735" s="5" t="s">
        <v>2</v>
      </c>
      <c r="I735" s="5" t="s">
        <v>2</v>
      </c>
      <c r="J735" t="s">
        <v>3</v>
      </c>
    </row>
    <row r="736" spans="1:10" x14ac:dyDescent="0.25">
      <c r="A736" s="6" t="s">
        <v>1924</v>
      </c>
      <c r="B736" s="13" t="str">
        <f>VLOOKUP(A736,MUNI_LIST!B:C,2,)</f>
        <v xml:space="preserve">MARINETTE                     </v>
      </c>
      <c r="C736" s="6" t="s">
        <v>2027</v>
      </c>
      <c r="D736" s="7" t="str">
        <f t="shared" si="11"/>
        <v>38251</v>
      </c>
      <c r="E736" s="13" t="str">
        <f>VLOOKUP(D736,MUNI_LIST!G:H,2,)</f>
        <v xml:space="preserve">CITY   </v>
      </c>
      <c r="F736" s="13" t="str">
        <f>VLOOKUP(D736,MUNI_LIST!I:J,2,)</f>
        <v>MARINETTE</v>
      </c>
      <c r="G736" s="5" t="s">
        <v>27</v>
      </c>
      <c r="H736" s="5" t="s">
        <v>2</v>
      </c>
      <c r="I736" s="5" t="s">
        <v>2</v>
      </c>
      <c r="J736" t="s">
        <v>10</v>
      </c>
    </row>
    <row r="737" spans="1:10" x14ac:dyDescent="0.25">
      <c r="A737" s="6" t="s">
        <v>1924</v>
      </c>
      <c r="B737" s="13" t="str">
        <f>VLOOKUP(A737,MUNI_LIST!B:C,2,)</f>
        <v xml:space="preserve">MARINETTE                     </v>
      </c>
      <c r="C737" s="6" t="s">
        <v>2027</v>
      </c>
      <c r="D737" s="7" t="str">
        <f t="shared" si="11"/>
        <v>38251</v>
      </c>
      <c r="E737" s="13" t="str">
        <f>VLOOKUP(D737,MUNI_LIST!G:H,2,)</f>
        <v xml:space="preserve">CITY   </v>
      </c>
      <c r="F737" s="13" t="str">
        <f>VLOOKUP(D737,MUNI_LIST!I:J,2,)</f>
        <v>MARINETTE</v>
      </c>
      <c r="G737" s="5" t="s">
        <v>62</v>
      </c>
      <c r="H737" s="5" t="s">
        <v>2</v>
      </c>
      <c r="I737" s="5" t="s">
        <v>2</v>
      </c>
      <c r="J737" t="s">
        <v>10</v>
      </c>
    </row>
    <row r="738" spans="1:10" x14ac:dyDescent="0.25">
      <c r="A738" s="6" t="s">
        <v>1924</v>
      </c>
      <c r="B738" s="13" t="str">
        <f>VLOOKUP(A738,MUNI_LIST!B:C,2,)</f>
        <v xml:space="preserve">MARINETTE                     </v>
      </c>
      <c r="C738" s="6" t="s">
        <v>2027</v>
      </c>
      <c r="D738" s="7" t="str">
        <f t="shared" si="11"/>
        <v>38251</v>
      </c>
      <c r="E738" s="13" t="str">
        <f>VLOOKUP(D738,MUNI_LIST!G:H,2,)</f>
        <v xml:space="preserve">CITY   </v>
      </c>
      <c r="F738" s="13" t="str">
        <f>VLOOKUP(D738,MUNI_LIST!I:J,2,)</f>
        <v>MARINETTE</v>
      </c>
      <c r="G738" s="5" t="s">
        <v>59</v>
      </c>
      <c r="H738" s="5" t="s">
        <v>2</v>
      </c>
      <c r="I738" s="5" t="s">
        <v>2</v>
      </c>
      <c r="J738" t="s">
        <v>60</v>
      </c>
    </row>
    <row r="739" spans="1:10" x14ac:dyDescent="0.25">
      <c r="A739" s="6" t="s">
        <v>1969</v>
      </c>
      <c r="B739" s="13" t="str">
        <f>VLOOKUP(A739,MUNI_LIST!B:C,2,)</f>
        <v xml:space="preserve">MILWAUKEE                     </v>
      </c>
      <c r="C739" s="6" t="s">
        <v>2027</v>
      </c>
      <c r="D739" s="7" t="str">
        <f t="shared" si="11"/>
        <v>40251</v>
      </c>
      <c r="E739" s="13" t="str">
        <f>VLOOKUP(D739,MUNI_LIST!G:H,2,)</f>
        <v xml:space="preserve">CITY   </v>
      </c>
      <c r="F739" s="13" t="str">
        <f>VLOOKUP(D739,MUNI_LIST!I:J,2,)</f>
        <v>MILWAUKEE</v>
      </c>
      <c r="G739" s="5" t="s">
        <v>201</v>
      </c>
      <c r="H739" s="5" t="s">
        <v>272</v>
      </c>
      <c r="I739" s="5" t="s">
        <v>2</v>
      </c>
      <c r="J739" t="s">
        <v>3</v>
      </c>
    </row>
    <row r="740" spans="1:10" x14ac:dyDescent="0.25">
      <c r="A740" s="6" t="s">
        <v>1969</v>
      </c>
      <c r="B740" s="13" t="str">
        <f>VLOOKUP(A740,MUNI_LIST!B:C,2,)</f>
        <v xml:space="preserve">MILWAUKEE                     </v>
      </c>
      <c r="C740" s="6" t="s">
        <v>2027</v>
      </c>
      <c r="D740" s="7" t="str">
        <f t="shared" si="11"/>
        <v>40251</v>
      </c>
      <c r="E740" s="13" t="str">
        <f>VLOOKUP(D740,MUNI_LIST!G:H,2,)</f>
        <v xml:space="preserve">CITY   </v>
      </c>
      <c r="F740" s="13" t="str">
        <f>VLOOKUP(D740,MUNI_LIST!I:J,2,)</f>
        <v>MILWAUKEE</v>
      </c>
      <c r="G740" s="5" t="s">
        <v>26</v>
      </c>
      <c r="H740" s="5" t="s">
        <v>273</v>
      </c>
      <c r="I740" s="5" t="s">
        <v>2</v>
      </c>
      <c r="J740" t="s">
        <v>10</v>
      </c>
    </row>
    <row r="741" spans="1:10" x14ac:dyDescent="0.25">
      <c r="A741" s="6" t="s">
        <v>1969</v>
      </c>
      <c r="B741" s="13" t="str">
        <f>VLOOKUP(A741,MUNI_LIST!B:C,2,)</f>
        <v xml:space="preserve">MILWAUKEE                     </v>
      </c>
      <c r="C741" s="6" t="s">
        <v>2027</v>
      </c>
      <c r="D741" s="7" t="str">
        <f t="shared" si="11"/>
        <v>40251</v>
      </c>
      <c r="E741" s="13" t="str">
        <f>VLOOKUP(D741,MUNI_LIST!G:H,2,)</f>
        <v xml:space="preserve">CITY   </v>
      </c>
      <c r="F741" s="13" t="str">
        <f>VLOOKUP(D741,MUNI_LIST!I:J,2,)</f>
        <v>MILWAUKEE</v>
      </c>
      <c r="G741" s="5" t="s">
        <v>7</v>
      </c>
      <c r="H741" s="5" t="s">
        <v>2</v>
      </c>
      <c r="I741" s="5" t="s">
        <v>2</v>
      </c>
      <c r="J741" t="s">
        <v>10</v>
      </c>
    </row>
    <row r="742" spans="1:10" x14ac:dyDescent="0.25">
      <c r="A742" s="6" t="s">
        <v>1969</v>
      </c>
      <c r="B742" s="13" t="str">
        <f>VLOOKUP(A742,MUNI_LIST!B:C,2,)</f>
        <v xml:space="preserve">MILWAUKEE                     </v>
      </c>
      <c r="C742" s="6" t="s">
        <v>2027</v>
      </c>
      <c r="D742" s="7" t="str">
        <f t="shared" si="11"/>
        <v>40251</v>
      </c>
      <c r="E742" s="13" t="str">
        <f>VLOOKUP(D742,MUNI_LIST!G:H,2,)</f>
        <v xml:space="preserve">CITY   </v>
      </c>
      <c r="F742" s="13" t="str">
        <f>VLOOKUP(D742,MUNI_LIST!I:J,2,)</f>
        <v>MILWAUKEE</v>
      </c>
      <c r="G742" s="5" t="s">
        <v>33</v>
      </c>
      <c r="H742" s="5" t="s">
        <v>274</v>
      </c>
      <c r="I742" s="5" t="s">
        <v>2</v>
      </c>
      <c r="J742" t="s">
        <v>3</v>
      </c>
    </row>
    <row r="743" spans="1:10" x14ac:dyDescent="0.25">
      <c r="A743" s="6" t="s">
        <v>1969</v>
      </c>
      <c r="B743" s="13" t="str">
        <f>VLOOKUP(A743,MUNI_LIST!B:C,2,)</f>
        <v xml:space="preserve">MILWAUKEE                     </v>
      </c>
      <c r="C743" s="6" t="s">
        <v>2027</v>
      </c>
      <c r="D743" s="7" t="str">
        <f t="shared" si="11"/>
        <v>40251</v>
      </c>
      <c r="E743" s="13" t="str">
        <f>VLOOKUP(D743,MUNI_LIST!G:H,2,)</f>
        <v xml:space="preserve">CITY   </v>
      </c>
      <c r="F743" s="13" t="str">
        <f>VLOOKUP(D743,MUNI_LIST!I:J,2,)</f>
        <v>MILWAUKEE</v>
      </c>
      <c r="G743" s="5" t="s">
        <v>113</v>
      </c>
      <c r="H743" s="5" t="s">
        <v>2</v>
      </c>
      <c r="I743" s="5" t="s">
        <v>2</v>
      </c>
      <c r="J743" t="s">
        <v>3</v>
      </c>
    </row>
    <row r="744" spans="1:10" x14ac:dyDescent="0.25">
      <c r="A744" s="6" t="s">
        <v>1969</v>
      </c>
      <c r="B744" s="13" t="str">
        <f>VLOOKUP(A744,MUNI_LIST!B:C,2,)</f>
        <v xml:space="preserve">MILWAUKEE                     </v>
      </c>
      <c r="C744" s="6" t="s">
        <v>2027</v>
      </c>
      <c r="D744" s="7" t="str">
        <f t="shared" si="11"/>
        <v>40251</v>
      </c>
      <c r="E744" s="13" t="str">
        <f>VLOOKUP(D744,MUNI_LIST!G:H,2,)</f>
        <v xml:space="preserve">CITY   </v>
      </c>
      <c r="F744" s="13" t="str">
        <f>VLOOKUP(D744,MUNI_LIST!I:J,2,)</f>
        <v>MILWAUKEE</v>
      </c>
      <c r="G744" s="5" t="s">
        <v>4</v>
      </c>
      <c r="H744" s="5" t="s">
        <v>2</v>
      </c>
      <c r="I744" s="5" t="s">
        <v>2</v>
      </c>
      <c r="J744" t="s">
        <v>3</v>
      </c>
    </row>
    <row r="745" spans="1:10" x14ac:dyDescent="0.25">
      <c r="A745" s="6" t="s">
        <v>1969</v>
      </c>
      <c r="B745" s="13" t="str">
        <f>VLOOKUP(A745,MUNI_LIST!B:C,2,)</f>
        <v xml:space="preserve">MILWAUKEE                     </v>
      </c>
      <c r="C745" s="6" t="s">
        <v>2027</v>
      </c>
      <c r="D745" s="7" t="str">
        <f t="shared" si="11"/>
        <v>40251</v>
      </c>
      <c r="E745" s="13" t="str">
        <f>VLOOKUP(D745,MUNI_LIST!G:H,2,)</f>
        <v xml:space="preserve">CITY   </v>
      </c>
      <c r="F745" s="13" t="str">
        <f>VLOOKUP(D745,MUNI_LIST!I:J,2,)</f>
        <v>MILWAUKEE</v>
      </c>
      <c r="G745" s="5" t="s">
        <v>25</v>
      </c>
      <c r="H745" s="5" t="s">
        <v>2</v>
      </c>
      <c r="I745" s="5" t="s">
        <v>2</v>
      </c>
      <c r="J745" t="s">
        <v>10</v>
      </c>
    </row>
    <row r="746" spans="1:10" x14ac:dyDescent="0.25">
      <c r="A746" s="6" t="s">
        <v>1969</v>
      </c>
      <c r="B746" s="13" t="str">
        <f>VLOOKUP(A746,MUNI_LIST!B:C,2,)</f>
        <v xml:space="preserve">MILWAUKEE                     </v>
      </c>
      <c r="C746" s="6" t="s">
        <v>2027</v>
      </c>
      <c r="D746" s="7" t="str">
        <f t="shared" si="11"/>
        <v>40251</v>
      </c>
      <c r="E746" s="13" t="str">
        <f>VLOOKUP(D746,MUNI_LIST!G:H,2,)</f>
        <v xml:space="preserve">CITY   </v>
      </c>
      <c r="F746" s="13" t="str">
        <f>VLOOKUP(D746,MUNI_LIST!I:J,2,)</f>
        <v>MILWAUKEE</v>
      </c>
      <c r="G746" s="5" t="s">
        <v>158</v>
      </c>
      <c r="H746" s="5" t="s">
        <v>2</v>
      </c>
      <c r="I746" s="5" t="s">
        <v>2</v>
      </c>
      <c r="J746" t="s">
        <v>3</v>
      </c>
    </row>
    <row r="747" spans="1:10" x14ac:dyDescent="0.25">
      <c r="A747" s="6" t="s">
        <v>1969</v>
      </c>
      <c r="B747" s="13" t="str">
        <f>VLOOKUP(A747,MUNI_LIST!B:C,2,)</f>
        <v xml:space="preserve">MILWAUKEE                     </v>
      </c>
      <c r="C747" s="6" t="s">
        <v>2027</v>
      </c>
      <c r="D747" s="7" t="str">
        <f t="shared" si="11"/>
        <v>40251</v>
      </c>
      <c r="E747" s="13" t="str">
        <f>VLOOKUP(D747,MUNI_LIST!G:H,2,)</f>
        <v xml:space="preserve">CITY   </v>
      </c>
      <c r="F747" s="13" t="str">
        <f>VLOOKUP(D747,MUNI_LIST!I:J,2,)</f>
        <v>MILWAUKEE</v>
      </c>
      <c r="G747" s="5" t="s">
        <v>64</v>
      </c>
      <c r="H747" s="5" t="s">
        <v>2</v>
      </c>
      <c r="I747" s="5" t="s">
        <v>2</v>
      </c>
      <c r="J747" t="s">
        <v>3</v>
      </c>
    </row>
    <row r="748" spans="1:10" x14ac:dyDescent="0.25">
      <c r="A748" s="6" t="s">
        <v>1969</v>
      </c>
      <c r="B748" s="13" t="str">
        <f>VLOOKUP(A748,MUNI_LIST!B:C,2,)</f>
        <v xml:space="preserve">MILWAUKEE                     </v>
      </c>
      <c r="C748" s="6" t="s">
        <v>2027</v>
      </c>
      <c r="D748" s="7" t="str">
        <f t="shared" si="11"/>
        <v>40251</v>
      </c>
      <c r="E748" s="13" t="str">
        <f>VLOOKUP(D748,MUNI_LIST!G:H,2,)</f>
        <v xml:space="preserve">CITY   </v>
      </c>
      <c r="F748" s="13" t="str">
        <f>VLOOKUP(D748,MUNI_LIST!I:J,2,)</f>
        <v>MILWAUKEE</v>
      </c>
      <c r="G748" s="5" t="s">
        <v>86</v>
      </c>
      <c r="H748" s="5" t="s">
        <v>2</v>
      </c>
      <c r="I748" s="5" t="s">
        <v>2</v>
      </c>
      <c r="J748" t="s">
        <v>60</v>
      </c>
    </row>
    <row r="749" spans="1:10" x14ac:dyDescent="0.25">
      <c r="A749" s="6" t="s">
        <v>1969</v>
      </c>
      <c r="B749" s="13" t="str">
        <f>VLOOKUP(A749,MUNI_LIST!B:C,2,)</f>
        <v xml:space="preserve">MILWAUKEE                     </v>
      </c>
      <c r="C749" s="6" t="s">
        <v>2027</v>
      </c>
      <c r="D749" s="7" t="str">
        <f t="shared" si="11"/>
        <v>40251</v>
      </c>
      <c r="E749" s="13" t="str">
        <f>VLOOKUP(D749,MUNI_LIST!G:H,2,)</f>
        <v xml:space="preserve">CITY   </v>
      </c>
      <c r="F749" s="13" t="str">
        <f>VLOOKUP(D749,MUNI_LIST!I:J,2,)</f>
        <v>MILWAUKEE</v>
      </c>
      <c r="G749" s="5" t="s">
        <v>99</v>
      </c>
      <c r="H749" s="5" t="s">
        <v>2</v>
      </c>
      <c r="I749" s="5" t="s">
        <v>2</v>
      </c>
      <c r="J749" t="s">
        <v>3</v>
      </c>
    </row>
    <row r="750" spans="1:10" x14ac:dyDescent="0.25">
      <c r="A750" s="6" t="s">
        <v>1969</v>
      </c>
      <c r="B750" s="13" t="str">
        <f>VLOOKUP(A750,MUNI_LIST!B:C,2,)</f>
        <v xml:space="preserve">MILWAUKEE                     </v>
      </c>
      <c r="C750" s="6" t="s">
        <v>2027</v>
      </c>
      <c r="D750" s="7" t="str">
        <f t="shared" si="11"/>
        <v>40251</v>
      </c>
      <c r="E750" s="13" t="str">
        <f>VLOOKUP(D750,MUNI_LIST!G:H,2,)</f>
        <v xml:space="preserve">CITY   </v>
      </c>
      <c r="F750" s="13" t="str">
        <f>VLOOKUP(D750,MUNI_LIST!I:J,2,)</f>
        <v>MILWAUKEE</v>
      </c>
      <c r="G750" s="5" t="s">
        <v>1</v>
      </c>
      <c r="H750" s="5" t="s">
        <v>2</v>
      </c>
      <c r="I750" s="5" t="s">
        <v>2</v>
      </c>
      <c r="J750" t="s">
        <v>3</v>
      </c>
    </row>
    <row r="751" spans="1:10" x14ac:dyDescent="0.25">
      <c r="A751" s="6" t="s">
        <v>1944</v>
      </c>
      <c r="B751" s="13" t="str">
        <f>VLOOKUP(A751,MUNI_LIST!B:C,2,)</f>
        <v xml:space="preserve">WAUPACA                       </v>
      </c>
      <c r="C751" s="6" t="s">
        <v>2027</v>
      </c>
      <c r="D751" s="7" t="str">
        <f t="shared" si="11"/>
        <v>68251</v>
      </c>
      <c r="E751" s="13" t="str">
        <f>VLOOKUP(D751,MUNI_LIST!G:H,2,)</f>
        <v xml:space="preserve">CITY   </v>
      </c>
      <c r="F751" s="13" t="str">
        <f>VLOOKUP(D751,MUNI_LIST!I:J,2,)</f>
        <v>MANAWA</v>
      </c>
      <c r="G751" s="5" t="s">
        <v>6</v>
      </c>
      <c r="H751" s="5" t="s">
        <v>2</v>
      </c>
      <c r="I751" s="5" t="s">
        <v>2</v>
      </c>
      <c r="J751" t="s">
        <v>3</v>
      </c>
    </row>
    <row r="752" spans="1:10" x14ac:dyDescent="0.25">
      <c r="A752" s="6" t="s">
        <v>1946</v>
      </c>
      <c r="B752" s="13" t="str">
        <f>VLOOKUP(A752,MUNI_LIST!B:C,2,)</f>
        <v xml:space="preserve">WOOD                          </v>
      </c>
      <c r="C752" s="6" t="s">
        <v>2027</v>
      </c>
      <c r="D752" s="7" t="str">
        <f t="shared" si="11"/>
        <v>71251</v>
      </c>
      <c r="E752" s="13" t="str">
        <f>VLOOKUP(D752,MUNI_LIST!G:H,2,)</f>
        <v xml:space="preserve">CITY   </v>
      </c>
      <c r="F752" s="13" t="str">
        <f>VLOOKUP(D752,MUNI_LIST!I:J,2,)</f>
        <v>MARSHFIELD</v>
      </c>
      <c r="G752" s="5" t="s">
        <v>62</v>
      </c>
      <c r="H752" s="5" t="s">
        <v>2</v>
      </c>
      <c r="I752" s="5" t="s">
        <v>2</v>
      </c>
      <c r="J752" t="s">
        <v>10</v>
      </c>
    </row>
    <row r="753" spans="1:10" x14ac:dyDescent="0.25">
      <c r="A753" s="6" t="s">
        <v>1946</v>
      </c>
      <c r="B753" s="13" t="str">
        <f>VLOOKUP(A753,MUNI_LIST!B:C,2,)</f>
        <v xml:space="preserve">WOOD                          </v>
      </c>
      <c r="C753" s="6" t="s">
        <v>2027</v>
      </c>
      <c r="D753" s="7" t="str">
        <f t="shared" si="11"/>
        <v>71251</v>
      </c>
      <c r="E753" s="13" t="str">
        <f>VLOOKUP(D753,MUNI_LIST!G:H,2,)</f>
        <v xml:space="preserve">CITY   </v>
      </c>
      <c r="F753" s="13" t="str">
        <f>VLOOKUP(D753,MUNI_LIST!I:J,2,)</f>
        <v>MARSHFIELD</v>
      </c>
      <c r="G753" s="5" t="s">
        <v>51</v>
      </c>
      <c r="H753" s="5" t="s">
        <v>2</v>
      </c>
      <c r="I753" s="5" t="s">
        <v>2</v>
      </c>
      <c r="J753" t="s">
        <v>10</v>
      </c>
    </row>
    <row r="754" spans="1:10" x14ac:dyDescent="0.25">
      <c r="A754" s="6" t="s">
        <v>1951</v>
      </c>
      <c r="B754" s="13" t="str">
        <f>VLOOKUP(A754,MUNI_LIST!B:C,2,)</f>
        <v xml:space="preserve">OZAUKEE                       </v>
      </c>
      <c r="C754" s="6" t="s">
        <v>2028</v>
      </c>
      <c r="D754" s="7" t="str">
        <f t="shared" si="11"/>
        <v>45255</v>
      </c>
      <c r="E754" s="13" t="str">
        <f>VLOOKUP(D754,MUNI_LIST!G:H,2,)</f>
        <v xml:space="preserve">CITY   </v>
      </c>
      <c r="F754" s="13" t="str">
        <f>VLOOKUP(D754,MUNI_LIST!I:J,2,)</f>
        <v>MEQUON</v>
      </c>
      <c r="G754" s="5" t="s">
        <v>56</v>
      </c>
      <c r="H754" s="5" t="s">
        <v>2</v>
      </c>
      <c r="I754" s="5" t="s">
        <v>2</v>
      </c>
      <c r="J754" t="s">
        <v>14</v>
      </c>
    </row>
    <row r="755" spans="1:10" x14ac:dyDescent="0.25">
      <c r="A755" s="6" t="s">
        <v>1928</v>
      </c>
      <c r="B755" s="13" t="str">
        <f>VLOOKUP(A755,MUNI_LIST!B:C,2,)</f>
        <v xml:space="preserve">ROCK                          </v>
      </c>
      <c r="C755" s="6" t="s">
        <v>2029</v>
      </c>
      <c r="D755" s="7" t="str">
        <f t="shared" si="11"/>
        <v>53257</v>
      </c>
      <c r="E755" s="13" t="str">
        <f>VLOOKUP(D755,MUNI_LIST!G:H,2,)</f>
        <v xml:space="preserve">CITY   </v>
      </c>
      <c r="F755" s="13" t="str">
        <f>VLOOKUP(D755,MUNI_LIST!I:J,2,)</f>
        <v>MILTON</v>
      </c>
      <c r="G755" s="5" t="s">
        <v>26</v>
      </c>
      <c r="H755" s="5" t="s">
        <v>341</v>
      </c>
      <c r="I755" s="5" t="s">
        <v>336</v>
      </c>
      <c r="J755" t="s">
        <v>10</v>
      </c>
    </row>
    <row r="756" spans="1:10" x14ac:dyDescent="0.25">
      <c r="A756" s="6" t="s">
        <v>1912</v>
      </c>
      <c r="B756" s="13" t="str">
        <f>VLOOKUP(A756,MUNI_LIST!B:C,2,)</f>
        <v xml:space="preserve">DANE                          </v>
      </c>
      <c r="C756" s="6" t="s">
        <v>2030</v>
      </c>
      <c r="D756" s="7" t="str">
        <f t="shared" si="11"/>
        <v>13258</v>
      </c>
      <c r="E756" s="13" t="str">
        <f>VLOOKUP(D756,MUNI_LIST!G:H,2,)</f>
        <v xml:space="preserve">CITY   </v>
      </c>
      <c r="F756" s="13" t="str">
        <f>VLOOKUP(D756,MUNI_LIST!I:J,2,)</f>
        <v>MONONA</v>
      </c>
      <c r="G756" s="5" t="s">
        <v>26</v>
      </c>
      <c r="H756" s="5" t="s">
        <v>114</v>
      </c>
      <c r="I756" s="5" t="s">
        <v>2</v>
      </c>
      <c r="J756" t="s">
        <v>10</v>
      </c>
    </row>
    <row r="757" spans="1:10" x14ac:dyDescent="0.25">
      <c r="A757" s="6" t="s">
        <v>1962</v>
      </c>
      <c r="B757" s="13" t="str">
        <f>VLOOKUP(A757,MUNI_LIST!B:C,2,)</f>
        <v xml:space="preserve">CLARK                         </v>
      </c>
      <c r="C757" s="6" t="s">
        <v>2031</v>
      </c>
      <c r="D757" s="7" t="str">
        <f t="shared" si="11"/>
        <v>10261</v>
      </c>
      <c r="E757" s="13" t="str">
        <f>VLOOKUP(D757,MUNI_LIST!G:H,2,)</f>
        <v xml:space="preserve">CITY   </v>
      </c>
      <c r="F757" s="13" t="str">
        <f>VLOOKUP(D757,MUNI_LIST!I:J,2,)</f>
        <v>NEILLSVILLE</v>
      </c>
      <c r="G757" s="5" t="s">
        <v>26</v>
      </c>
      <c r="H757" s="5" t="s">
        <v>2</v>
      </c>
      <c r="I757" s="5" t="s">
        <v>2</v>
      </c>
      <c r="J757" t="s">
        <v>10</v>
      </c>
    </row>
    <row r="758" spans="1:10" x14ac:dyDescent="0.25">
      <c r="A758" s="6" t="s">
        <v>1962</v>
      </c>
      <c r="B758" s="13" t="str">
        <f>VLOOKUP(A758,MUNI_LIST!B:C,2,)</f>
        <v xml:space="preserve">CLARK                         </v>
      </c>
      <c r="C758" s="6" t="s">
        <v>2031</v>
      </c>
      <c r="D758" s="7" t="str">
        <f t="shared" si="11"/>
        <v>10261</v>
      </c>
      <c r="E758" s="13" t="str">
        <f>VLOOKUP(D758,MUNI_LIST!G:H,2,)</f>
        <v xml:space="preserve">CITY   </v>
      </c>
      <c r="F758" s="13" t="str">
        <f>VLOOKUP(D758,MUNI_LIST!I:J,2,)</f>
        <v>NEILLSVILLE</v>
      </c>
      <c r="G758" s="5" t="s">
        <v>99</v>
      </c>
      <c r="H758" s="5" t="s">
        <v>2</v>
      </c>
      <c r="I758" s="5" t="s">
        <v>2</v>
      </c>
      <c r="J758" t="s">
        <v>3</v>
      </c>
    </row>
    <row r="759" spans="1:10" x14ac:dyDescent="0.25">
      <c r="A759" s="6" t="s">
        <v>1962</v>
      </c>
      <c r="B759" s="13" t="str">
        <f>VLOOKUP(A759,MUNI_LIST!B:C,2,)</f>
        <v xml:space="preserve">CLARK                         </v>
      </c>
      <c r="C759" s="6" t="s">
        <v>2031</v>
      </c>
      <c r="D759" s="7" t="str">
        <f t="shared" si="11"/>
        <v>10261</v>
      </c>
      <c r="E759" s="13" t="str">
        <f>VLOOKUP(D759,MUNI_LIST!G:H,2,)</f>
        <v xml:space="preserve">CITY   </v>
      </c>
      <c r="F759" s="13" t="str">
        <f>VLOOKUP(D759,MUNI_LIST!I:J,2,)</f>
        <v>NEILLSVILLE</v>
      </c>
      <c r="G759" s="5" t="s">
        <v>58</v>
      </c>
      <c r="H759" s="5" t="s">
        <v>2</v>
      </c>
      <c r="I759" s="5" t="s">
        <v>2</v>
      </c>
      <c r="J759" t="s">
        <v>3</v>
      </c>
    </row>
    <row r="760" spans="1:10" x14ac:dyDescent="0.25">
      <c r="A760" s="6" t="s">
        <v>1919</v>
      </c>
      <c r="B760" s="13" t="str">
        <f>VLOOKUP(A760,MUNI_LIST!B:C,2,)</f>
        <v xml:space="preserve">JUNEAU                        </v>
      </c>
      <c r="C760" s="6" t="s">
        <v>2031</v>
      </c>
      <c r="D760" s="7" t="str">
        <f t="shared" si="11"/>
        <v>29261</v>
      </c>
      <c r="E760" s="13" t="str">
        <f>VLOOKUP(D760,MUNI_LIST!G:H,2,)</f>
        <v xml:space="preserve">CITY   </v>
      </c>
      <c r="F760" s="13" t="str">
        <f>VLOOKUP(D760,MUNI_LIST!I:J,2,)</f>
        <v>NEW LISBON</v>
      </c>
      <c r="G760" s="5" t="s">
        <v>33</v>
      </c>
      <c r="H760" s="5" t="s">
        <v>205</v>
      </c>
      <c r="I760" s="5" t="s">
        <v>2</v>
      </c>
      <c r="J760" t="s">
        <v>3</v>
      </c>
    </row>
    <row r="761" spans="1:10" x14ac:dyDescent="0.25">
      <c r="A761" s="6" t="s">
        <v>1924</v>
      </c>
      <c r="B761" s="13" t="str">
        <f>VLOOKUP(A761,MUNI_LIST!B:C,2,)</f>
        <v xml:space="preserve">MARINETTE                     </v>
      </c>
      <c r="C761" s="6" t="s">
        <v>2031</v>
      </c>
      <c r="D761" s="7" t="str">
        <f t="shared" si="11"/>
        <v>38261</v>
      </c>
      <c r="E761" s="13" t="str">
        <f>VLOOKUP(D761,MUNI_LIST!G:H,2,)</f>
        <v xml:space="preserve">CITY   </v>
      </c>
      <c r="F761" s="13" t="str">
        <f>VLOOKUP(D761,MUNI_LIST!I:J,2,)</f>
        <v>NIAGARA</v>
      </c>
      <c r="G761" s="5" t="s">
        <v>4</v>
      </c>
      <c r="H761" s="5" t="s">
        <v>2</v>
      </c>
      <c r="I761" s="5" t="s">
        <v>2</v>
      </c>
      <c r="J761" t="s">
        <v>3</v>
      </c>
    </row>
    <row r="762" spans="1:10" x14ac:dyDescent="0.25">
      <c r="A762" s="6" t="s">
        <v>1943</v>
      </c>
      <c r="B762" s="13" t="str">
        <f>VLOOKUP(A762,MUNI_LIST!B:C,2,)</f>
        <v xml:space="preserve">WAUKESHA                      </v>
      </c>
      <c r="C762" s="6" t="s">
        <v>2031</v>
      </c>
      <c r="D762" s="7" t="str">
        <f t="shared" si="11"/>
        <v>67261</v>
      </c>
      <c r="E762" s="13" t="str">
        <f>VLOOKUP(D762,MUNI_LIST!G:H,2,)</f>
        <v xml:space="preserve">CITY   </v>
      </c>
      <c r="F762" s="13" t="str">
        <f>VLOOKUP(D762,MUNI_LIST!I:J,2,)</f>
        <v>NEW BERLIN</v>
      </c>
      <c r="G762" s="5" t="s">
        <v>15</v>
      </c>
      <c r="H762" s="5" t="s">
        <v>427</v>
      </c>
      <c r="I762" s="5" t="s">
        <v>2</v>
      </c>
      <c r="J762" t="s">
        <v>10</v>
      </c>
    </row>
    <row r="763" spans="1:10" x14ac:dyDescent="0.25">
      <c r="A763" s="6" t="s">
        <v>1943</v>
      </c>
      <c r="B763" s="13" t="str">
        <f>VLOOKUP(A763,MUNI_LIST!B:C,2,)</f>
        <v xml:space="preserve">WAUKESHA                      </v>
      </c>
      <c r="C763" s="6" t="s">
        <v>2031</v>
      </c>
      <c r="D763" s="7" t="str">
        <f t="shared" si="11"/>
        <v>67261</v>
      </c>
      <c r="E763" s="13" t="str">
        <f>VLOOKUP(D763,MUNI_LIST!G:H,2,)</f>
        <v xml:space="preserve">CITY   </v>
      </c>
      <c r="F763" s="13" t="str">
        <f>VLOOKUP(D763,MUNI_LIST!I:J,2,)</f>
        <v>NEW BERLIN</v>
      </c>
      <c r="G763" s="5" t="s">
        <v>33</v>
      </c>
      <c r="H763" s="5" t="s">
        <v>428</v>
      </c>
      <c r="I763" s="5" t="s">
        <v>2</v>
      </c>
      <c r="J763" t="s">
        <v>3</v>
      </c>
    </row>
    <row r="764" spans="1:10" x14ac:dyDescent="0.25">
      <c r="A764" s="6" t="s">
        <v>1945</v>
      </c>
      <c r="B764" s="13" t="str">
        <f>VLOOKUP(A764,MUNI_LIST!B:C,2,)</f>
        <v xml:space="preserve">WINNEBAGO                     </v>
      </c>
      <c r="C764" s="6" t="s">
        <v>2031</v>
      </c>
      <c r="D764" s="7" t="str">
        <f t="shared" si="11"/>
        <v>70261</v>
      </c>
      <c r="E764" s="13" t="str">
        <f>VLOOKUP(D764,MUNI_LIST!G:H,2,)</f>
        <v xml:space="preserve">CITY   </v>
      </c>
      <c r="F764" s="13" t="str">
        <f>VLOOKUP(D764,MUNI_LIST!I:J,2,)</f>
        <v>NEENAH</v>
      </c>
      <c r="G764" s="5" t="s">
        <v>33</v>
      </c>
      <c r="H764" s="5" t="s">
        <v>447</v>
      </c>
      <c r="I764" s="5" t="s">
        <v>441</v>
      </c>
      <c r="J764" t="s">
        <v>3</v>
      </c>
    </row>
    <row r="765" spans="1:10" x14ac:dyDescent="0.25">
      <c r="A765" s="6" t="s">
        <v>1945</v>
      </c>
      <c r="B765" s="13" t="str">
        <f>VLOOKUP(A765,MUNI_LIST!B:C,2,)</f>
        <v xml:space="preserve">WINNEBAGO                     </v>
      </c>
      <c r="C765" s="6" t="s">
        <v>2031</v>
      </c>
      <c r="D765" s="7" t="str">
        <f t="shared" si="11"/>
        <v>70261</v>
      </c>
      <c r="E765" s="13" t="str">
        <f>VLOOKUP(D765,MUNI_LIST!G:H,2,)</f>
        <v xml:space="preserve">CITY   </v>
      </c>
      <c r="F765" s="13" t="str">
        <f>VLOOKUP(D765,MUNI_LIST!I:J,2,)</f>
        <v>NEENAH</v>
      </c>
      <c r="G765" s="5" t="s">
        <v>113</v>
      </c>
      <c r="H765" s="5" t="s">
        <v>2</v>
      </c>
      <c r="I765" s="5" t="s">
        <v>2</v>
      </c>
      <c r="J765" t="s">
        <v>3</v>
      </c>
    </row>
    <row r="766" spans="1:10" x14ac:dyDescent="0.25">
      <c r="A766" s="6" t="s">
        <v>1945</v>
      </c>
      <c r="B766" s="13" t="str">
        <f>VLOOKUP(A766,MUNI_LIST!B:C,2,)</f>
        <v xml:space="preserve">WINNEBAGO                     </v>
      </c>
      <c r="C766" s="6" t="s">
        <v>2031</v>
      </c>
      <c r="D766" s="7" t="str">
        <f t="shared" si="11"/>
        <v>70261</v>
      </c>
      <c r="E766" s="13" t="str">
        <f>VLOOKUP(D766,MUNI_LIST!G:H,2,)</f>
        <v xml:space="preserve">CITY   </v>
      </c>
      <c r="F766" s="13" t="str">
        <f>VLOOKUP(D766,MUNI_LIST!I:J,2,)</f>
        <v>NEENAH</v>
      </c>
      <c r="G766" s="5" t="s">
        <v>4</v>
      </c>
      <c r="H766" s="5" t="s">
        <v>2</v>
      </c>
      <c r="I766" s="5" t="s">
        <v>2</v>
      </c>
      <c r="J766" t="s">
        <v>3</v>
      </c>
    </row>
    <row r="767" spans="1:10" x14ac:dyDescent="0.25">
      <c r="A767" s="6" t="s">
        <v>1945</v>
      </c>
      <c r="B767" s="13" t="str">
        <f>VLOOKUP(A767,MUNI_LIST!B:C,2,)</f>
        <v xml:space="preserve">WINNEBAGO                     </v>
      </c>
      <c r="C767" s="6" t="s">
        <v>2031</v>
      </c>
      <c r="D767" s="7" t="str">
        <f t="shared" si="11"/>
        <v>70261</v>
      </c>
      <c r="E767" s="13" t="str">
        <f>VLOOKUP(D767,MUNI_LIST!G:H,2,)</f>
        <v xml:space="preserve">CITY   </v>
      </c>
      <c r="F767" s="13" t="str">
        <f>VLOOKUP(D767,MUNI_LIST!I:J,2,)</f>
        <v>NEENAH</v>
      </c>
      <c r="G767" s="5" t="s">
        <v>448</v>
      </c>
      <c r="H767" s="5" t="s">
        <v>2</v>
      </c>
      <c r="I767" s="5" t="s">
        <v>2</v>
      </c>
      <c r="J767" t="s">
        <v>3</v>
      </c>
    </row>
    <row r="768" spans="1:10" x14ac:dyDescent="0.25">
      <c r="A768" s="6" t="s">
        <v>1945</v>
      </c>
      <c r="B768" s="13" t="str">
        <f>VLOOKUP(A768,MUNI_LIST!B:C,2,)</f>
        <v xml:space="preserve">WINNEBAGO                     </v>
      </c>
      <c r="C768" s="6" t="s">
        <v>2031</v>
      </c>
      <c r="D768" s="7" t="str">
        <f t="shared" si="11"/>
        <v>70261</v>
      </c>
      <c r="E768" s="13" t="str">
        <f>VLOOKUP(D768,MUNI_LIST!G:H,2,)</f>
        <v xml:space="preserve">CITY   </v>
      </c>
      <c r="F768" s="13" t="str">
        <f>VLOOKUP(D768,MUNI_LIST!I:J,2,)</f>
        <v>NEENAH</v>
      </c>
      <c r="G768" s="5" t="s">
        <v>59</v>
      </c>
      <c r="H768" s="5" t="s">
        <v>2</v>
      </c>
      <c r="I768" s="5" t="s">
        <v>2</v>
      </c>
      <c r="J768" t="s">
        <v>60</v>
      </c>
    </row>
    <row r="769" spans="1:10" x14ac:dyDescent="0.25">
      <c r="A769" s="6" t="s">
        <v>1921</v>
      </c>
      <c r="B769" s="13" t="str">
        <f>VLOOKUP(A769,MUNI_LIST!B:C,2,)</f>
        <v xml:space="preserve">LA CROSSE                     </v>
      </c>
      <c r="C769" s="6" t="s">
        <v>2032</v>
      </c>
      <c r="D769" s="7" t="str">
        <f t="shared" si="11"/>
        <v>32265</v>
      </c>
      <c r="E769" s="13" t="str">
        <f>VLOOKUP(D769,MUNI_LIST!G:H,2,)</f>
        <v xml:space="preserve">CITY   </v>
      </c>
      <c r="F769" s="13" t="str">
        <f>VLOOKUP(D769,MUNI_LIST!I:J,2,)</f>
        <v>ONALASKA</v>
      </c>
      <c r="G769" s="5" t="s">
        <v>4</v>
      </c>
      <c r="H769" s="5" t="s">
        <v>2</v>
      </c>
      <c r="I769" s="5" t="s">
        <v>2</v>
      </c>
      <c r="J769" t="s">
        <v>3</v>
      </c>
    </row>
    <row r="770" spans="1:10" x14ac:dyDescent="0.25">
      <c r="A770" s="6" t="s">
        <v>1921</v>
      </c>
      <c r="B770" s="13" t="str">
        <f>VLOOKUP(A770,MUNI_LIST!B:C,2,)</f>
        <v xml:space="preserve">LA CROSSE                     </v>
      </c>
      <c r="C770" s="6" t="s">
        <v>2032</v>
      </c>
      <c r="D770" s="7" t="str">
        <f t="shared" si="11"/>
        <v>32265</v>
      </c>
      <c r="E770" s="13" t="str">
        <f>VLOOKUP(D770,MUNI_LIST!G:H,2,)</f>
        <v xml:space="preserve">CITY   </v>
      </c>
      <c r="F770" s="13" t="str">
        <f>VLOOKUP(D770,MUNI_LIST!I:J,2,)</f>
        <v>ONALASKA</v>
      </c>
      <c r="G770" s="5" t="s">
        <v>158</v>
      </c>
      <c r="H770" s="5" t="s">
        <v>2</v>
      </c>
      <c r="I770" s="5" t="s">
        <v>2</v>
      </c>
      <c r="J770" t="s">
        <v>3</v>
      </c>
    </row>
    <row r="771" spans="1:10" x14ac:dyDescent="0.25">
      <c r="A771" s="6" t="s">
        <v>1921</v>
      </c>
      <c r="B771" s="13" t="str">
        <f>VLOOKUP(A771,MUNI_LIST!B:C,2,)</f>
        <v xml:space="preserve">LA CROSSE                     </v>
      </c>
      <c r="C771" s="6" t="s">
        <v>2032</v>
      </c>
      <c r="D771" s="7" t="str">
        <f t="shared" ref="D771:D834" si="12">A771&amp;C771</f>
        <v>32265</v>
      </c>
      <c r="E771" s="13" t="str">
        <f>VLOOKUP(D771,MUNI_LIST!G:H,2,)</f>
        <v xml:space="preserve">CITY   </v>
      </c>
      <c r="F771" s="13" t="str">
        <f>VLOOKUP(D771,MUNI_LIST!I:J,2,)</f>
        <v>ONALASKA</v>
      </c>
      <c r="G771" s="5" t="s">
        <v>23</v>
      </c>
      <c r="H771" s="5" t="s">
        <v>2</v>
      </c>
      <c r="I771" s="5" t="s">
        <v>2</v>
      </c>
      <c r="J771" t="s">
        <v>24</v>
      </c>
    </row>
    <row r="772" spans="1:10" x14ac:dyDescent="0.25">
      <c r="A772" s="6" t="s">
        <v>1969</v>
      </c>
      <c r="B772" s="13" t="str">
        <f>VLOOKUP(A772,MUNI_LIST!B:C,2,)</f>
        <v xml:space="preserve">MILWAUKEE                     </v>
      </c>
      <c r="C772" s="6" t="s">
        <v>2032</v>
      </c>
      <c r="D772" s="7" t="str">
        <f t="shared" si="12"/>
        <v>40265</v>
      </c>
      <c r="E772" s="13" t="str">
        <f>VLOOKUP(D772,MUNI_LIST!G:H,2,)</f>
        <v xml:space="preserve">CITY   </v>
      </c>
      <c r="F772" s="13" t="str">
        <f>VLOOKUP(D772,MUNI_LIST!I:J,2,)</f>
        <v>OAK CREEK</v>
      </c>
      <c r="G772" s="5" t="s">
        <v>26</v>
      </c>
      <c r="H772" s="5" t="s">
        <v>2</v>
      </c>
      <c r="I772" s="5" t="s">
        <v>2</v>
      </c>
      <c r="J772" t="s">
        <v>10</v>
      </c>
    </row>
    <row r="773" spans="1:10" x14ac:dyDescent="0.25">
      <c r="A773" s="6" t="s">
        <v>1969</v>
      </c>
      <c r="B773" s="13" t="str">
        <f>VLOOKUP(A773,MUNI_LIST!B:C,2,)</f>
        <v xml:space="preserve">MILWAUKEE                     </v>
      </c>
      <c r="C773" s="6" t="s">
        <v>2032</v>
      </c>
      <c r="D773" s="7" t="str">
        <f t="shared" si="12"/>
        <v>40265</v>
      </c>
      <c r="E773" s="13" t="str">
        <f>VLOOKUP(D773,MUNI_LIST!G:H,2,)</f>
        <v xml:space="preserve">CITY   </v>
      </c>
      <c r="F773" s="13" t="str">
        <f>VLOOKUP(D773,MUNI_LIST!I:J,2,)</f>
        <v>OAK CREEK</v>
      </c>
      <c r="G773" s="5" t="s">
        <v>7</v>
      </c>
      <c r="H773" s="5" t="s">
        <v>2</v>
      </c>
      <c r="I773" s="5" t="s">
        <v>2</v>
      </c>
      <c r="J773" t="s">
        <v>10</v>
      </c>
    </row>
    <row r="774" spans="1:10" x14ac:dyDescent="0.25">
      <c r="A774" s="6" t="s">
        <v>1969</v>
      </c>
      <c r="B774" s="13" t="str">
        <f>VLOOKUP(A774,MUNI_LIST!B:C,2,)</f>
        <v xml:space="preserve">MILWAUKEE                     </v>
      </c>
      <c r="C774" s="6" t="s">
        <v>2032</v>
      </c>
      <c r="D774" s="7" t="str">
        <f t="shared" si="12"/>
        <v>40265</v>
      </c>
      <c r="E774" s="13" t="str">
        <f>VLOOKUP(D774,MUNI_LIST!G:H,2,)</f>
        <v xml:space="preserve">CITY   </v>
      </c>
      <c r="F774" s="13" t="str">
        <f>VLOOKUP(D774,MUNI_LIST!I:J,2,)</f>
        <v>OAK CREEK</v>
      </c>
      <c r="G774" s="5" t="s">
        <v>33</v>
      </c>
      <c r="H774" s="5" t="s">
        <v>275</v>
      </c>
      <c r="I774" s="5" t="s">
        <v>2</v>
      </c>
      <c r="J774" t="s">
        <v>3</v>
      </c>
    </row>
    <row r="775" spans="1:10" x14ac:dyDescent="0.25">
      <c r="A775" s="6" t="s">
        <v>1926</v>
      </c>
      <c r="B775" s="13" t="str">
        <f>VLOOKUP(A775,MUNI_LIST!B:C,2,)</f>
        <v xml:space="preserve">OCONTO                        </v>
      </c>
      <c r="C775" s="6" t="s">
        <v>2032</v>
      </c>
      <c r="D775" s="7" t="str">
        <f t="shared" si="12"/>
        <v>42265</v>
      </c>
      <c r="E775" s="13" t="str">
        <f>VLOOKUP(D775,MUNI_LIST!G:H,2,)</f>
        <v xml:space="preserve">CITY   </v>
      </c>
      <c r="F775" s="13" t="str">
        <f>VLOOKUP(D775,MUNI_LIST!I:J,2,)</f>
        <v>OCONTO</v>
      </c>
      <c r="G775" s="5" t="s">
        <v>33</v>
      </c>
      <c r="H775" s="5" t="s">
        <v>2</v>
      </c>
      <c r="I775" s="5" t="s">
        <v>2</v>
      </c>
      <c r="J775" t="s">
        <v>3</v>
      </c>
    </row>
    <row r="776" spans="1:10" x14ac:dyDescent="0.25">
      <c r="A776" s="6" t="s">
        <v>1963</v>
      </c>
      <c r="B776" s="13" t="str">
        <f>VLOOKUP(A776,MUNI_LIST!B:C,2,)</f>
        <v xml:space="preserve">TREMPEALEAU                   </v>
      </c>
      <c r="C776" s="6" t="s">
        <v>2032</v>
      </c>
      <c r="D776" s="7" t="str">
        <f t="shared" si="12"/>
        <v>61265</v>
      </c>
      <c r="E776" s="13" t="str">
        <f>VLOOKUP(D776,MUNI_LIST!G:H,2,)</f>
        <v xml:space="preserve">CITY   </v>
      </c>
      <c r="F776" s="13" t="str">
        <f>VLOOKUP(D776,MUNI_LIST!I:J,2,)</f>
        <v>OSSEO</v>
      </c>
      <c r="G776" s="5" t="s">
        <v>26</v>
      </c>
      <c r="H776" s="5" t="s">
        <v>2</v>
      </c>
      <c r="I776" s="5" t="s">
        <v>2</v>
      </c>
      <c r="J776" t="s">
        <v>10</v>
      </c>
    </row>
    <row r="777" spans="1:10" x14ac:dyDescent="0.25">
      <c r="A777" s="6" t="s">
        <v>1963</v>
      </c>
      <c r="B777" s="13" t="str">
        <f>VLOOKUP(A777,MUNI_LIST!B:C,2,)</f>
        <v xml:space="preserve">TREMPEALEAU                   </v>
      </c>
      <c r="C777" s="6" t="s">
        <v>2032</v>
      </c>
      <c r="D777" s="7" t="str">
        <f t="shared" si="12"/>
        <v>61265</v>
      </c>
      <c r="E777" s="13" t="str">
        <f>VLOOKUP(D777,MUNI_LIST!G:H,2,)</f>
        <v xml:space="preserve">CITY   </v>
      </c>
      <c r="F777" s="13" t="str">
        <f>VLOOKUP(D777,MUNI_LIST!I:J,2,)</f>
        <v>OSSEO</v>
      </c>
      <c r="G777" s="5" t="s">
        <v>1</v>
      </c>
      <c r="H777" s="5" t="s">
        <v>2</v>
      </c>
      <c r="I777" s="5" t="s">
        <v>2</v>
      </c>
      <c r="J777" t="s">
        <v>3</v>
      </c>
    </row>
    <row r="778" spans="1:10" x14ac:dyDescent="0.25">
      <c r="A778" s="6" t="s">
        <v>1945</v>
      </c>
      <c r="B778" s="13" t="str">
        <f>VLOOKUP(A778,MUNI_LIST!B:C,2,)</f>
        <v xml:space="preserve">WINNEBAGO                     </v>
      </c>
      <c r="C778" s="6" t="s">
        <v>2032</v>
      </c>
      <c r="D778" s="7" t="str">
        <f t="shared" si="12"/>
        <v>70265</v>
      </c>
      <c r="E778" s="13" t="str">
        <f>VLOOKUP(D778,MUNI_LIST!G:H,2,)</f>
        <v xml:space="preserve">CITY   </v>
      </c>
      <c r="F778" s="13" t="str">
        <f>VLOOKUP(D778,MUNI_LIST!I:J,2,)</f>
        <v>OMRO</v>
      </c>
      <c r="G778" s="5" t="s">
        <v>33</v>
      </c>
      <c r="H778" s="5" t="s">
        <v>2</v>
      </c>
      <c r="I778" s="5" t="s">
        <v>2</v>
      </c>
      <c r="J778" t="s">
        <v>3</v>
      </c>
    </row>
    <row r="779" spans="1:10" x14ac:dyDescent="0.25">
      <c r="A779" s="6" t="s">
        <v>1945</v>
      </c>
      <c r="B779" s="13" t="str">
        <f>VLOOKUP(A779,MUNI_LIST!B:C,2,)</f>
        <v xml:space="preserve">WINNEBAGO                     </v>
      </c>
      <c r="C779" s="6" t="s">
        <v>2032</v>
      </c>
      <c r="D779" s="7" t="str">
        <f t="shared" si="12"/>
        <v>70265</v>
      </c>
      <c r="E779" s="13" t="str">
        <f>VLOOKUP(D779,MUNI_LIST!G:H,2,)</f>
        <v xml:space="preserve">CITY   </v>
      </c>
      <c r="F779" s="13" t="str">
        <f>VLOOKUP(D779,MUNI_LIST!I:J,2,)</f>
        <v>OMRO</v>
      </c>
      <c r="G779" s="5" t="s">
        <v>6</v>
      </c>
      <c r="H779" s="5" t="s">
        <v>2</v>
      </c>
      <c r="I779" s="5" t="s">
        <v>2</v>
      </c>
      <c r="J779" t="s">
        <v>3</v>
      </c>
    </row>
    <row r="780" spans="1:10" x14ac:dyDescent="0.25">
      <c r="A780" s="6" t="s">
        <v>1926</v>
      </c>
      <c r="B780" s="13" t="str">
        <f>VLOOKUP(A780,MUNI_LIST!B:C,2,)</f>
        <v xml:space="preserve">OCONTO                        </v>
      </c>
      <c r="C780" s="6" t="s">
        <v>2033</v>
      </c>
      <c r="D780" s="7" t="str">
        <f t="shared" si="12"/>
        <v>42266</v>
      </c>
      <c r="E780" s="13" t="str">
        <f>VLOOKUP(D780,MUNI_LIST!G:H,2,)</f>
        <v xml:space="preserve">CITY   </v>
      </c>
      <c r="F780" s="13" t="str">
        <f>VLOOKUP(D780,MUNI_LIST!I:J,2,)</f>
        <v>OCONTO FALLS</v>
      </c>
      <c r="G780" s="5" t="s">
        <v>33</v>
      </c>
      <c r="H780" s="5" t="s">
        <v>2</v>
      </c>
      <c r="I780" s="5" t="s">
        <v>2</v>
      </c>
      <c r="J780" t="s">
        <v>3</v>
      </c>
    </row>
    <row r="781" spans="1:10" x14ac:dyDescent="0.25">
      <c r="A781" s="6" t="s">
        <v>1945</v>
      </c>
      <c r="B781" s="13" t="str">
        <f>VLOOKUP(A781,MUNI_LIST!B:C,2,)</f>
        <v xml:space="preserve">WINNEBAGO                     </v>
      </c>
      <c r="C781" s="6" t="s">
        <v>2033</v>
      </c>
      <c r="D781" s="7" t="str">
        <f t="shared" si="12"/>
        <v>70266</v>
      </c>
      <c r="E781" s="13" t="str">
        <f>VLOOKUP(D781,MUNI_LIST!G:H,2,)</f>
        <v xml:space="preserve">CITY   </v>
      </c>
      <c r="F781" s="13" t="str">
        <f>VLOOKUP(D781,MUNI_LIST!I:J,2,)</f>
        <v>OSHKOSH</v>
      </c>
      <c r="G781" s="5" t="s">
        <v>33</v>
      </c>
      <c r="H781" s="5" t="s">
        <v>449</v>
      </c>
      <c r="I781" s="5" t="s">
        <v>2</v>
      </c>
      <c r="J781" t="s">
        <v>3</v>
      </c>
    </row>
    <row r="782" spans="1:10" x14ac:dyDescent="0.25">
      <c r="A782" s="6" t="s">
        <v>1945</v>
      </c>
      <c r="B782" s="13" t="str">
        <f>VLOOKUP(A782,MUNI_LIST!B:C,2,)</f>
        <v xml:space="preserve">WINNEBAGO                     </v>
      </c>
      <c r="C782" s="6" t="s">
        <v>2033</v>
      </c>
      <c r="D782" s="7" t="str">
        <f t="shared" si="12"/>
        <v>70266</v>
      </c>
      <c r="E782" s="13" t="str">
        <f>VLOOKUP(D782,MUNI_LIST!G:H,2,)</f>
        <v xml:space="preserve">CITY   </v>
      </c>
      <c r="F782" s="13" t="str">
        <f>VLOOKUP(D782,MUNI_LIST!I:J,2,)</f>
        <v>OSHKOSH</v>
      </c>
      <c r="G782" s="5" t="s">
        <v>36</v>
      </c>
      <c r="H782" s="5" t="s">
        <v>2</v>
      </c>
      <c r="I782" s="5" t="s">
        <v>2</v>
      </c>
      <c r="J782" t="s">
        <v>3</v>
      </c>
    </row>
    <row r="783" spans="1:10" x14ac:dyDescent="0.25">
      <c r="A783" s="6" t="s">
        <v>1945</v>
      </c>
      <c r="B783" s="13" t="str">
        <f>VLOOKUP(A783,MUNI_LIST!B:C,2,)</f>
        <v xml:space="preserve">WINNEBAGO                     </v>
      </c>
      <c r="C783" s="6" t="s">
        <v>2033</v>
      </c>
      <c r="D783" s="7" t="str">
        <f t="shared" si="12"/>
        <v>70266</v>
      </c>
      <c r="E783" s="13" t="str">
        <f>VLOOKUP(D783,MUNI_LIST!G:H,2,)</f>
        <v xml:space="preserve">CITY   </v>
      </c>
      <c r="F783" s="13" t="str">
        <f>VLOOKUP(D783,MUNI_LIST!I:J,2,)</f>
        <v>OSHKOSH</v>
      </c>
      <c r="G783" s="5" t="s">
        <v>23</v>
      </c>
      <c r="H783" s="5" t="s">
        <v>2</v>
      </c>
      <c r="I783" s="5" t="s">
        <v>2</v>
      </c>
      <c r="J783" t="s">
        <v>24</v>
      </c>
    </row>
    <row r="784" spans="1:10" x14ac:dyDescent="0.25">
      <c r="A784" s="6" t="s">
        <v>1911</v>
      </c>
      <c r="B784" s="13" t="str">
        <f>VLOOKUP(A784,MUNI_LIST!B:C,2,)</f>
        <v xml:space="preserve">COLUMBIA                      </v>
      </c>
      <c r="C784" s="6" t="s">
        <v>2034</v>
      </c>
      <c r="D784" s="7" t="str">
        <f t="shared" si="12"/>
        <v>11271</v>
      </c>
      <c r="E784" s="13" t="str">
        <f>VLOOKUP(D784,MUNI_LIST!G:H,2,)</f>
        <v xml:space="preserve">CITY   </v>
      </c>
      <c r="F784" s="13" t="str">
        <f>VLOOKUP(D784,MUNI_LIST!I:J,2,)</f>
        <v>PORTAGE</v>
      </c>
      <c r="G784" s="5" t="s">
        <v>7</v>
      </c>
      <c r="H784" s="5" t="s">
        <v>2</v>
      </c>
      <c r="I784" s="5" t="s">
        <v>2</v>
      </c>
      <c r="J784" t="s">
        <v>10</v>
      </c>
    </row>
    <row r="785" spans="1:10" x14ac:dyDescent="0.25">
      <c r="A785" s="6" t="s">
        <v>1911</v>
      </c>
      <c r="B785" s="13" t="str">
        <f>VLOOKUP(A785,MUNI_LIST!B:C,2,)</f>
        <v xml:space="preserve">COLUMBIA                      </v>
      </c>
      <c r="C785" s="6" t="s">
        <v>2034</v>
      </c>
      <c r="D785" s="7" t="str">
        <f t="shared" si="12"/>
        <v>11271</v>
      </c>
      <c r="E785" s="13" t="str">
        <f>VLOOKUP(D785,MUNI_LIST!G:H,2,)</f>
        <v xml:space="preserve">CITY   </v>
      </c>
      <c r="F785" s="13" t="str">
        <f>VLOOKUP(D785,MUNI_LIST!I:J,2,)</f>
        <v>PORTAGE</v>
      </c>
      <c r="G785" s="5" t="s">
        <v>6</v>
      </c>
      <c r="H785" s="5" t="s">
        <v>2</v>
      </c>
      <c r="I785" s="5" t="s">
        <v>2</v>
      </c>
      <c r="J785" t="s">
        <v>3</v>
      </c>
    </row>
    <row r="786" spans="1:10" x14ac:dyDescent="0.25">
      <c r="A786" s="6" t="s">
        <v>1917</v>
      </c>
      <c r="B786" s="13" t="str">
        <f>VLOOKUP(A786,MUNI_LIST!B:C,2,)</f>
        <v xml:space="preserve">GREEN LAKE                    </v>
      </c>
      <c r="C786" s="6" t="s">
        <v>2034</v>
      </c>
      <c r="D786" s="7" t="str">
        <f t="shared" si="12"/>
        <v>24271</v>
      </c>
      <c r="E786" s="13" t="str">
        <f>VLOOKUP(D786,MUNI_LIST!G:H,2,)</f>
        <v xml:space="preserve">CITY   </v>
      </c>
      <c r="F786" s="13" t="str">
        <f>VLOOKUP(D786,MUNI_LIST!I:J,2,)</f>
        <v>PRINCETON</v>
      </c>
      <c r="G786" s="5" t="s">
        <v>22</v>
      </c>
      <c r="H786" s="5" t="s">
        <v>2</v>
      </c>
      <c r="I786" s="5" t="s">
        <v>2</v>
      </c>
      <c r="J786" t="s">
        <v>3</v>
      </c>
    </row>
    <row r="787" spans="1:10" x14ac:dyDescent="0.25">
      <c r="A787" s="6" t="s">
        <v>1951</v>
      </c>
      <c r="B787" s="13" t="str">
        <f>VLOOKUP(A787,MUNI_LIST!B:C,2,)</f>
        <v xml:space="preserve">OZAUKEE                       </v>
      </c>
      <c r="C787" s="6" t="s">
        <v>2034</v>
      </c>
      <c r="D787" s="7" t="str">
        <f t="shared" si="12"/>
        <v>45271</v>
      </c>
      <c r="E787" s="13" t="str">
        <f>VLOOKUP(D787,MUNI_LIST!G:H,2,)</f>
        <v xml:space="preserve">CITY   </v>
      </c>
      <c r="F787" s="13" t="str">
        <f>VLOOKUP(D787,MUNI_LIST!I:J,2,)</f>
        <v>PORT WASHINGTON</v>
      </c>
      <c r="G787" s="5" t="s">
        <v>26</v>
      </c>
      <c r="H787" s="5" t="s">
        <v>2</v>
      </c>
      <c r="I787" s="5" t="s">
        <v>2</v>
      </c>
      <c r="J787" t="s">
        <v>10</v>
      </c>
    </row>
    <row r="788" spans="1:10" x14ac:dyDescent="0.25">
      <c r="A788" s="6" t="s">
        <v>1941</v>
      </c>
      <c r="B788" s="13" t="str">
        <f>VLOOKUP(A788,MUNI_LIST!B:C,2,)</f>
        <v xml:space="preserve">SHEBOYGAN                     </v>
      </c>
      <c r="C788" s="6" t="s">
        <v>2034</v>
      </c>
      <c r="D788" s="7" t="str">
        <f t="shared" si="12"/>
        <v>59271</v>
      </c>
      <c r="E788" s="13" t="str">
        <f>VLOOKUP(D788,MUNI_LIST!G:H,2,)</f>
        <v xml:space="preserve">CITY   </v>
      </c>
      <c r="F788" s="13" t="str">
        <f>VLOOKUP(D788,MUNI_LIST!I:J,2,)</f>
        <v>PLYMOUTH</v>
      </c>
      <c r="G788" s="5" t="s">
        <v>26</v>
      </c>
      <c r="H788" s="5" t="s">
        <v>382</v>
      </c>
      <c r="I788" s="5" t="s">
        <v>119</v>
      </c>
      <c r="J788" t="s">
        <v>10</v>
      </c>
    </row>
    <row r="789" spans="1:10" x14ac:dyDescent="0.25">
      <c r="A789" s="6" t="s">
        <v>457</v>
      </c>
      <c r="B789" s="13" t="str">
        <f>VLOOKUP(A789,MUNI_LIST!B:C,2,)</f>
        <v xml:space="preserve">BARRON                        </v>
      </c>
      <c r="C789" s="6" t="s">
        <v>2035</v>
      </c>
      <c r="D789" s="7" t="str">
        <f t="shared" si="12"/>
        <v>03276</v>
      </c>
      <c r="E789" s="13" t="str">
        <f>VLOOKUP(D789,MUNI_LIST!G:H,2,)</f>
        <v xml:space="preserve">CITY   </v>
      </c>
      <c r="F789" s="13" t="str">
        <f>VLOOKUP(D789,MUNI_LIST!I:J,2,)</f>
        <v>RICE LAKE</v>
      </c>
      <c r="G789" s="5" t="s">
        <v>21</v>
      </c>
      <c r="H789" s="5" t="s">
        <v>2</v>
      </c>
      <c r="I789" s="5" t="s">
        <v>2</v>
      </c>
      <c r="J789" t="s">
        <v>14</v>
      </c>
    </row>
    <row r="790" spans="1:10" x14ac:dyDescent="0.25">
      <c r="A790" s="6" t="s">
        <v>457</v>
      </c>
      <c r="B790" s="13" t="str">
        <f>VLOOKUP(A790,MUNI_LIST!B:C,2,)</f>
        <v xml:space="preserve">BARRON                        </v>
      </c>
      <c r="C790" s="6" t="s">
        <v>2035</v>
      </c>
      <c r="D790" s="7" t="str">
        <f t="shared" si="12"/>
        <v>03276</v>
      </c>
      <c r="E790" s="13" t="str">
        <f>VLOOKUP(D790,MUNI_LIST!G:H,2,)</f>
        <v xml:space="preserve">CITY   </v>
      </c>
      <c r="F790" s="13" t="str">
        <f>VLOOKUP(D790,MUNI_LIST!I:J,2,)</f>
        <v>RICE LAKE</v>
      </c>
      <c r="G790" s="5" t="s">
        <v>6</v>
      </c>
      <c r="H790" s="5" t="s">
        <v>2</v>
      </c>
      <c r="I790" s="5" t="s">
        <v>2</v>
      </c>
      <c r="J790" t="s">
        <v>3</v>
      </c>
    </row>
    <row r="791" spans="1:10" x14ac:dyDescent="0.25">
      <c r="A791" s="6" t="s">
        <v>457</v>
      </c>
      <c r="B791" s="13" t="str">
        <f>VLOOKUP(A791,MUNI_LIST!B:C,2,)</f>
        <v xml:space="preserve">BARRON                        </v>
      </c>
      <c r="C791" s="6" t="s">
        <v>2035</v>
      </c>
      <c r="D791" s="7" t="str">
        <f t="shared" si="12"/>
        <v>03276</v>
      </c>
      <c r="E791" s="13" t="str">
        <f>VLOOKUP(D791,MUNI_LIST!G:H,2,)</f>
        <v xml:space="preserve">CITY   </v>
      </c>
      <c r="F791" s="13" t="str">
        <f>VLOOKUP(D791,MUNI_LIST!I:J,2,)</f>
        <v>RICE LAKE</v>
      </c>
      <c r="G791" s="5" t="s">
        <v>22</v>
      </c>
      <c r="H791" s="5" t="s">
        <v>2</v>
      </c>
      <c r="I791" s="5" t="s">
        <v>2</v>
      </c>
      <c r="J791" t="s">
        <v>3</v>
      </c>
    </row>
    <row r="792" spans="1:10" x14ac:dyDescent="0.25">
      <c r="A792" s="6" t="s">
        <v>1927</v>
      </c>
      <c r="B792" s="13" t="str">
        <f>VLOOKUP(A792,MUNI_LIST!B:C,2,)</f>
        <v xml:space="preserve">ONEIDA                        </v>
      </c>
      <c r="C792" s="6" t="s">
        <v>2035</v>
      </c>
      <c r="D792" s="7" t="str">
        <f t="shared" si="12"/>
        <v>43276</v>
      </c>
      <c r="E792" s="13" t="str">
        <f>VLOOKUP(D792,MUNI_LIST!G:H,2,)</f>
        <v xml:space="preserve">CITY   </v>
      </c>
      <c r="F792" s="13" t="str">
        <f>VLOOKUP(D792,MUNI_LIST!I:J,2,)</f>
        <v>RHINELANDER</v>
      </c>
      <c r="G792" s="5" t="s">
        <v>26</v>
      </c>
      <c r="H792" s="5" t="s">
        <v>2</v>
      </c>
      <c r="I792" s="5" t="s">
        <v>2</v>
      </c>
      <c r="J792" t="s">
        <v>10</v>
      </c>
    </row>
    <row r="793" spans="1:10" x14ac:dyDescent="0.25">
      <c r="A793" s="6" t="s">
        <v>1927</v>
      </c>
      <c r="B793" s="13" t="str">
        <f>VLOOKUP(A793,MUNI_LIST!B:C,2,)</f>
        <v xml:space="preserve">ONEIDA                        </v>
      </c>
      <c r="C793" s="6" t="s">
        <v>2035</v>
      </c>
      <c r="D793" s="7" t="str">
        <f t="shared" si="12"/>
        <v>43276</v>
      </c>
      <c r="E793" s="13" t="str">
        <f>VLOOKUP(D793,MUNI_LIST!G:H,2,)</f>
        <v xml:space="preserve">CITY   </v>
      </c>
      <c r="F793" s="13" t="str">
        <f>VLOOKUP(D793,MUNI_LIST!I:J,2,)</f>
        <v>RHINELANDER</v>
      </c>
      <c r="G793" s="5" t="s">
        <v>4</v>
      </c>
      <c r="H793" s="5" t="s">
        <v>2</v>
      </c>
      <c r="I793" s="5" t="s">
        <v>2</v>
      </c>
      <c r="J793" t="s">
        <v>3</v>
      </c>
    </row>
    <row r="794" spans="1:10" x14ac:dyDescent="0.25">
      <c r="A794" s="6" t="s">
        <v>1927</v>
      </c>
      <c r="B794" s="13" t="str">
        <f>VLOOKUP(A794,MUNI_LIST!B:C,2,)</f>
        <v xml:space="preserve">ONEIDA                        </v>
      </c>
      <c r="C794" s="6" t="s">
        <v>2035</v>
      </c>
      <c r="D794" s="7" t="str">
        <f t="shared" si="12"/>
        <v>43276</v>
      </c>
      <c r="E794" s="13" t="str">
        <f>VLOOKUP(D794,MUNI_LIST!G:H,2,)</f>
        <v xml:space="preserve">CITY   </v>
      </c>
      <c r="F794" s="13" t="str">
        <f>VLOOKUP(D794,MUNI_LIST!I:J,2,)</f>
        <v>RHINELANDER</v>
      </c>
      <c r="G794" s="5" t="s">
        <v>22</v>
      </c>
      <c r="H794" s="5" t="s">
        <v>2</v>
      </c>
      <c r="I794" s="5" t="s">
        <v>2</v>
      </c>
      <c r="J794" t="s">
        <v>3</v>
      </c>
    </row>
    <row r="795" spans="1:10" x14ac:dyDescent="0.25">
      <c r="A795" s="6" t="s">
        <v>1954</v>
      </c>
      <c r="B795" s="13" t="str">
        <f>VLOOKUP(A795,MUNI_LIST!B:C,2,)</f>
        <v xml:space="preserve">RACINE                        </v>
      </c>
      <c r="C795" s="6" t="s">
        <v>2035</v>
      </c>
      <c r="D795" s="7" t="str">
        <f t="shared" si="12"/>
        <v>51276</v>
      </c>
      <c r="E795" s="13" t="str">
        <f>VLOOKUP(D795,MUNI_LIST!G:H,2,)</f>
        <v xml:space="preserve">CITY   </v>
      </c>
      <c r="F795" s="13" t="str">
        <f>VLOOKUP(D795,MUNI_LIST!I:J,2,)</f>
        <v>RACINE</v>
      </c>
      <c r="G795" s="5" t="s">
        <v>26</v>
      </c>
      <c r="H795" s="5" t="s">
        <v>2</v>
      </c>
      <c r="I795" s="5" t="s">
        <v>2</v>
      </c>
      <c r="J795" t="s">
        <v>10</v>
      </c>
    </row>
    <row r="796" spans="1:10" x14ac:dyDescent="0.25">
      <c r="A796" s="6" t="s">
        <v>1954</v>
      </c>
      <c r="B796" s="13" t="str">
        <f>VLOOKUP(A796,MUNI_LIST!B:C,2,)</f>
        <v xml:space="preserve">RACINE                        </v>
      </c>
      <c r="C796" s="6" t="s">
        <v>2035</v>
      </c>
      <c r="D796" s="7" t="str">
        <f t="shared" si="12"/>
        <v>51276</v>
      </c>
      <c r="E796" s="13" t="str">
        <f>VLOOKUP(D796,MUNI_LIST!G:H,2,)</f>
        <v xml:space="preserve">CITY   </v>
      </c>
      <c r="F796" s="13" t="str">
        <f>VLOOKUP(D796,MUNI_LIST!I:J,2,)</f>
        <v>RACINE</v>
      </c>
      <c r="G796" s="5" t="s">
        <v>113</v>
      </c>
      <c r="H796" s="5" t="s">
        <v>2</v>
      </c>
      <c r="I796" s="5" t="s">
        <v>2</v>
      </c>
      <c r="J796" t="s">
        <v>3</v>
      </c>
    </row>
    <row r="797" spans="1:10" x14ac:dyDescent="0.25">
      <c r="A797" s="6" t="s">
        <v>1954</v>
      </c>
      <c r="B797" s="13" t="str">
        <f>VLOOKUP(A797,MUNI_LIST!B:C,2,)</f>
        <v xml:space="preserve">RACINE                        </v>
      </c>
      <c r="C797" s="6" t="s">
        <v>2035</v>
      </c>
      <c r="D797" s="7" t="str">
        <f t="shared" si="12"/>
        <v>51276</v>
      </c>
      <c r="E797" s="13" t="str">
        <f>VLOOKUP(D797,MUNI_LIST!G:H,2,)</f>
        <v xml:space="preserve">CITY   </v>
      </c>
      <c r="F797" s="13" t="str">
        <f>VLOOKUP(D797,MUNI_LIST!I:J,2,)</f>
        <v>RACINE</v>
      </c>
      <c r="G797" s="5" t="s">
        <v>99</v>
      </c>
      <c r="H797" s="5" t="s">
        <v>2</v>
      </c>
      <c r="I797" s="5" t="s">
        <v>2</v>
      </c>
      <c r="J797" t="s">
        <v>3</v>
      </c>
    </row>
    <row r="798" spans="1:10" x14ac:dyDescent="0.25">
      <c r="A798" s="6" t="s">
        <v>463</v>
      </c>
      <c r="B798" s="13" t="str">
        <f>VLOOKUP(A798,MUNI_LIST!B:C,2,)</f>
        <v xml:space="preserve">CHIPPEWA                      </v>
      </c>
      <c r="C798" s="6" t="s">
        <v>2036</v>
      </c>
      <c r="D798" s="7" t="str">
        <f t="shared" si="12"/>
        <v>09281</v>
      </c>
      <c r="E798" s="13" t="str">
        <f>VLOOKUP(D798,MUNI_LIST!G:H,2,)</f>
        <v xml:space="preserve">CITY   </v>
      </c>
      <c r="F798" s="13" t="str">
        <f>VLOOKUP(D798,MUNI_LIST!I:J,2,)</f>
        <v>STANLEY</v>
      </c>
      <c r="G798" s="5" t="s">
        <v>27</v>
      </c>
      <c r="H798" s="5" t="s">
        <v>2</v>
      </c>
      <c r="I798" s="5" t="s">
        <v>2</v>
      </c>
      <c r="J798" t="s">
        <v>10</v>
      </c>
    </row>
    <row r="799" spans="1:10" x14ac:dyDescent="0.25">
      <c r="A799" s="6" t="s">
        <v>1912</v>
      </c>
      <c r="B799" s="13" t="str">
        <f>VLOOKUP(A799,MUNI_LIST!B:C,2,)</f>
        <v xml:space="preserve">DANE                          </v>
      </c>
      <c r="C799" s="6" t="s">
        <v>2036</v>
      </c>
      <c r="D799" s="7" t="str">
        <f t="shared" si="12"/>
        <v>13281</v>
      </c>
      <c r="E799" s="13" t="str">
        <f>VLOOKUP(D799,MUNI_LIST!G:H,2,)</f>
        <v xml:space="preserve">CITY   </v>
      </c>
      <c r="F799" s="13" t="str">
        <f>VLOOKUP(D799,MUNI_LIST!I:J,2,)</f>
        <v>STOUGHTON</v>
      </c>
      <c r="G799" s="5" t="s">
        <v>26</v>
      </c>
      <c r="H799" s="5" t="s">
        <v>115</v>
      </c>
      <c r="I799" s="5" t="s">
        <v>2</v>
      </c>
      <c r="J799" t="s">
        <v>10</v>
      </c>
    </row>
    <row r="800" spans="1:10" x14ac:dyDescent="0.25">
      <c r="A800" s="6" t="s">
        <v>1912</v>
      </c>
      <c r="B800" s="13" t="str">
        <f>VLOOKUP(A800,MUNI_LIST!B:C,2,)</f>
        <v xml:space="preserve">DANE                          </v>
      </c>
      <c r="C800" s="6" t="s">
        <v>2036</v>
      </c>
      <c r="D800" s="7" t="str">
        <f t="shared" si="12"/>
        <v>13281</v>
      </c>
      <c r="E800" s="13" t="str">
        <f>VLOOKUP(D800,MUNI_LIST!G:H,2,)</f>
        <v xml:space="preserve">CITY   </v>
      </c>
      <c r="F800" s="13" t="str">
        <f>VLOOKUP(D800,MUNI_LIST!I:J,2,)</f>
        <v>STOUGHTON</v>
      </c>
      <c r="G800" s="5" t="s">
        <v>33</v>
      </c>
      <c r="H800" s="5" t="s">
        <v>116</v>
      </c>
      <c r="I800" s="5" t="s">
        <v>2</v>
      </c>
      <c r="J800" t="s">
        <v>3</v>
      </c>
    </row>
    <row r="801" spans="1:10" x14ac:dyDescent="0.25">
      <c r="A801" s="6" t="s">
        <v>1914</v>
      </c>
      <c r="B801" s="13" t="str">
        <f>VLOOKUP(A801,MUNI_LIST!B:C,2,)</f>
        <v xml:space="preserve">DOUGLAS                       </v>
      </c>
      <c r="C801" s="6" t="s">
        <v>2036</v>
      </c>
      <c r="D801" s="7" t="str">
        <f t="shared" si="12"/>
        <v>16281</v>
      </c>
      <c r="E801" s="13" t="str">
        <f>VLOOKUP(D801,MUNI_LIST!G:H,2,)</f>
        <v xml:space="preserve">CITY   </v>
      </c>
      <c r="F801" s="13" t="str">
        <f>VLOOKUP(D801,MUNI_LIST!I:J,2,)</f>
        <v>SUPERIOR</v>
      </c>
      <c r="G801" s="5" t="s">
        <v>26</v>
      </c>
      <c r="H801" s="5" t="s">
        <v>144</v>
      </c>
      <c r="I801" s="5" t="s">
        <v>2</v>
      </c>
      <c r="J801" t="s">
        <v>10</v>
      </c>
    </row>
    <row r="802" spans="1:10" x14ac:dyDescent="0.25">
      <c r="A802" s="6" t="s">
        <v>1914</v>
      </c>
      <c r="B802" s="13" t="str">
        <f>VLOOKUP(A802,MUNI_LIST!B:C,2,)</f>
        <v xml:space="preserve">DOUGLAS                       </v>
      </c>
      <c r="C802" s="6" t="s">
        <v>2036</v>
      </c>
      <c r="D802" s="7" t="str">
        <f t="shared" si="12"/>
        <v>16281</v>
      </c>
      <c r="E802" s="13" t="str">
        <f>VLOOKUP(D802,MUNI_LIST!G:H,2,)</f>
        <v xml:space="preserve">CITY   </v>
      </c>
      <c r="F802" s="13" t="str">
        <f>VLOOKUP(D802,MUNI_LIST!I:J,2,)</f>
        <v>SUPERIOR</v>
      </c>
      <c r="G802" s="5" t="s">
        <v>33</v>
      </c>
      <c r="H802" s="5" t="s">
        <v>145</v>
      </c>
      <c r="I802" s="5" t="s">
        <v>2</v>
      </c>
      <c r="J802" t="s">
        <v>3</v>
      </c>
    </row>
    <row r="803" spans="1:10" x14ac:dyDescent="0.25">
      <c r="A803" s="6" t="s">
        <v>1972</v>
      </c>
      <c r="B803" s="13" t="str">
        <f>VLOOKUP(A803,MUNI_LIST!B:C,2,)</f>
        <v xml:space="preserve">LAFAYETTE                     </v>
      </c>
      <c r="C803" s="6" t="s">
        <v>2036</v>
      </c>
      <c r="D803" s="7" t="str">
        <f t="shared" si="12"/>
        <v>33281</v>
      </c>
      <c r="E803" s="13" t="str">
        <f>VLOOKUP(D803,MUNI_LIST!G:H,2,)</f>
        <v xml:space="preserve">CITY   </v>
      </c>
      <c r="F803" s="13" t="str">
        <f>VLOOKUP(D803,MUNI_LIST!I:J,2,)</f>
        <v>SHULLSBURG</v>
      </c>
      <c r="G803" s="5" t="s">
        <v>156</v>
      </c>
      <c r="H803" s="5" t="s">
        <v>2</v>
      </c>
      <c r="I803" s="5" t="s">
        <v>2</v>
      </c>
      <c r="J803" t="s">
        <v>3</v>
      </c>
    </row>
    <row r="804" spans="1:10" x14ac:dyDescent="0.25">
      <c r="A804" s="6" t="s">
        <v>1969</v>
      </c>
      <c r="B804" s="13" t="str">
        <f>VLOOKUP(A804,MUNI_LIST!B:C,2,)</f>
        <v xml:space="preserve">MILWAUKEE                     </v>
      </c>
      <c r="C804" s="6" t="s">
        <v>2036</v>
      </c>
      <c r="D804" s="7" t="str">
        <f t="shared" si="12"/>
        <v>40281</v>
      </c>
      <c r="E804" s="13" t="str">
        <f>VLOOKUP(D804,MUNI_LIST!G:H,2,)</f>
        <v xml:space="preserve">CITY   </v>
      </c>
      <c r="F804" s="13" t="str">
        <f>VLOOKUP(D804,MUNI_LIST!I:J,2,)</f>
        <v>SAINT FRANCIS</v>
      </c>
      <c r="G804" s="5" t="s">
        <v>26</v>
      </c>
      <c r="H804" s="5" t="s">
        <v>2</v>
      </c>
      <c r="I804" s="5" t="s">
        <v>2</v>
      </c>
      <c r="J804" t="s">
        <v>10</v>
      </c>
    </row>
    <row r="805" spans="1:10" x14ac:dyDescent="0.25">
      <c r="A805" s="6" t="s">
        <v>1969</v>
      </c>
      <c r="B805" s="13" t="str">
        <f>VLOOKUP(A805,MUNI_LIST!B:C,2,)</f>
        <v xml:space="preserve">MILWAUKEE                     </v>
      </c>
      <c r="C805" s="6" t="s">
        <v>2036</v>
      </c>
      <c r="D805" s="7" t="str">
        <f t="shared" si="12"/>
        <v>40281</v>
      </c>
      <c r="E805" s="13" t="str">
        <f>VLOOKUP(D805,MUNI_LIST!G:H,2,)</f>
        <v xml:space="preserve">CITY   </v>
      </c>
      <c r="F805" s="13" t="str">
        <f>VLOOKUP(D805,MUNI_LIST!I:J,2,)</f>
        <v>SAINT FRANCIS</v>
      </c>
      <c r="G805" s="5" t="s">
        <v>276</v>
      </c>
      <c r="H805" s="5" t="s">
        <v>277</v>
      </c>
      <c r="I805" s="5" t="s">
        <v>2</v>
      </c>
      <c r="J805" t="s">
        <v>278</v>
      </c>
    </row>
    <row r="806" spans="1:10" x14ac:dyDescent="0.25">
      <c r="A806" s="6" t="s">
        <v>1925</v>
      </c>
      <c r="B806" s="13" t="str">
        <f>VLOOKUP(A806,MUNI_LIST!B:C,2,)</f>
        <v xml:space="preserve">MONROE                        </v>
      </c>
      <c r="C806" s="6" t="s">
        <v>2036</v>
      </c>
      <c r="D806" s="7" t="str">
        <f t="shared" si="12"/>
        <v>41281</v>
      </c>
      <c r="E806" s="13" t="str">
        <f>VLOOKUP(D806,MUNI_LIST!G:H,2,)</f>
        <v xml:space="preserve">CITY   </v>
      </c>
      <c r="F806" s="13" t="str">
        <f>VLOOKUP(D806,MUNI_LIST!I:J,2,)</f>
        <v>SPARTA</v>
      </c>
      <c r="G806" s="5" t="s">
        <v>26</v>
      </c>
      <c r="H806" s="5" t="s">
        <v>2</v>
      </c>
      <c r="I806" s="5" t="s">
        <v>2</v>
      </c>
      <c r="J806" t="s">
        <v>10</v>
      </c>
    </row>
    <row r="807" spans="1:10" x14ac:dyDescent="0.25">
      <c r="A807" s="6" t="s">
        <v>1952</v>
      </c>
      <c r="B807" s="13" t="str">
        <f>VLOOKUP(A807,MUNI_LIST!B:C,2,)</f>
        <v xml:space="preserve">POLK                          </v>
      </c>
      <c r="C807" s="6" t="s">
        <v>2036</v>
      </c>
      <c r="D807" s="7" t="str">
        <f t="shared" si="12"/>
        <v>48281</v>
      </c>
      <c r="E807" s="13" t="str">
        <f>VLOOKUP(D807,MUNI_LIST!G:H,2,)</f>
        <v xml:space="preserve">CITY   </v>
      </c>
      <c r="F807" s="13" t="str">
        <f>VLOOKUP(D807,MUNI_LIST!I:J,2,)</f>
        <v>SAINT CROIX FALLS</v>
      </c>
      <c r="G807" s="5" t="s">
        <v>4</v>
      </c>
      <c r="H807" s="5" t="s">
        <v>2</v>
      </c>
      <c r="I807" s="5" t="s">
        <v>2</v>
      </c>
      <c r="J807" t="s">
        <v>3</v>
      </c>
    </row>
    <row r="808" spans="1:10" x14ac:dyDescent="0.25">
      <c r="A808" s="6" t="s">
        <v>1953</v>
      </c>
      <c r="B808" s="13" t="str">
        <f>VLOOKUP(A808,MUNI_LIST!B:C,2,)</f>
        <v xml:space="preserve">PORTAGE                       </v>
      </c>
      <c r="C808" s="6" t="s">
        <v>2036</v>
      </c>
      <c r="D808" s="7" t="str">
        <f t="shared" si="12"/>
        <v>49281</v>
      </c>
      <c r="E808" s="13" t="str">
        <f>VLOOKUP(D808,MUNI_LIST!G:H,2,)</f>
        <v xml:space="preserve">CITY   </v>
      </c>
      <c r="F808" s="13" t="str">
        <f>VLOOKUP(D808,MUNI_LIST!I:J,2,)</f>
        <v>STEVENS POINT</v>
      </c>
      <c r="G808" s="5" t="s">
        <v>26</v>
      </c>
      <c r="H808" s="5" t="s">
        <v>326</v>
      </c>
      <c r="I808" s="5" t="s">
        <v>327</v>
      </c>
      <c r="J808" t="s">
        <v>10</v>
      </c>
    </row>
    <row r="809" spans="1:10" x14ac:dyDescent="0.25">
      <c r="A809" s="6" t="s">
        <v>1953</v>
      </c>
      <c r="B809" s="13" t="str">
        <f>VLOOKUP(A809,MUNI_LIST!B:C,2,)</f>
        <v xml:space="preserve">PORTAGE                       </v>
      </c>
      <c r="C809" s="6" t="s">
        <v>2036</v>
      </c>
      <c r="D809" s="7" t="str">
        <f t="shared" si="12"/>
        <v>49281</v>
      </c>
      <c r="E809" s="13" t="str">
        <f>VLOOKUP(D809,MUNI_LIST!G:H,2,)</f>
        <v xml:space="preserve">CITY   </v>
      </c>
      <c r="F809" s="13" t="str">
        <f>VLOOKUP(D809,MUNI_LIST!I:J,2,)</f>
        <v>STEVENS POINT</v>
      </c>
      <c r="G809" s="5" t="s">
        <v>62</v>
      </c>
      <c r="H809" s="5" t="s">
        <v>2</v>
      </c>
      <c r="I809" s="5" t="s">
        <v>2</v>
      </c>
      <c r="J809" t="s">
        <v>10</v>
      </c>
    </row>
    <row r="810" spans="1:10" x14ac:dyDescent="0.25">
      <c r="A810" s="6" t="s">
        <v>1953</v>
      </c>
      <c r="B810" s="13" t="str">
        <f>VLOOKUP(A810,MUNI_LIST!B:C,2,)</f>
        <v xml:space="preserve">PORTAGE                       </v>
      </c>
      <c r="C810" s="6" t="s">
        <v>2036</v>
      </c>
      <c r="D810" s="7" t="str">
        <f t="shared" si="12"/>
        <v>49281</v>
      </c>
      <c r="E810" s="13" t="str">
        <f>VLOOKUP(D810,MUNI_LIST!G:H,2,)</f>
        <v xml:space="preserve">CITY   </v>
      </c>
      <c r="F810" s="13" t="str">
        <f>VLOOKUP(D810,MUNI_LIST!I:J,2,)</f>
        <v>STEVENS POINT</v>
      </c>
      <c r="G810" s="5" t="s">
        <v>158</v>
      </c>
      <c r="H810" s="5" t="s">
        <v>2</v>
      </c>
      <c r="I810" s="5" t="s">
        <v>2</v>
      </c>
      <c r="J810" t="s">
        <v>3</v>
      </c>
    </row>
    <row r="811" spans="1:10" x14ac:dyDescent="0.25">
      <c r="A811" s="6" t="s">
        <v>1953</v>
      </c>
      <c r="B811" s="13" t="str">
        <f>VLOOKUP(A811,MUNI_LIST!B:C,2,)</f>
        <v xml:space="preserve">PORTAGE                       </v>
      </c>
      <c r="C811" s="6" t="s">
        <v>2036</v>
      </c>
      <c r="D811" s="7" t="str">
        <f t="shared" si="12"/>
        <v>49281</v>
      </c>
      <c r="E811" s="13" t="str">
        <f>VLOOKUP(D811,MUNI_LIST!G:H,2,)</f>
        <v xml:space="preserve">CITY   </v>
      </c>
      <c r="F811" s="13" t="str">
        <f>VLOOKUP(D811,MUNI_LIST!I:J,2,)</f>
        <v>STEVENS POINT</v>
      </c>
      <c r="G811" s="5" t="s">
        <v>6</v>
      </c>
      <c r="H811" s="5" t="s">
        <v>2</v>
      </c>
      <c r="I811" s="5" t="s">
        <v>2</v>
      </c>
      <c r="J811" t="s">
        <v>3</v>
      </c>
    </row>
    <row r="812" spans="1:10" x14ac:dyDescent="0.25">
      <c r="A812" s="6" t="s">
        <v>1953</v>
      </c>
      <c r="B812" s="13" t="str">
        <f>VLOOKUP(A812,MUNI_LIST!B:C,2,)</f>
        <v xml:space="preserve">PORTAGE                       </v>
      </c>
      <c r="C812" s="6" t="s">
        <v>2036</v>
      </c>
      <c r="D812" s="7" t="str">
        <f t="shared" si="12"/>
        <v>49281</v>
      </c>
      <c r="E812" s="13" t="str">
        <f>VLOOKUP(D812,MUNI_LIST!G:H,2,)</f>
        <v xml:space="preserve">CITY   </v>
      </c>
      <c r="F812" s="13" t="str">
        <f>VLOOKUP(D812,MUNI_LIST!I:J,2,)</f>
        <v>STEVENS POINT</v>
      </c>
      <c r="G812" s="5" t="s">
        <v>23</v>
      </c>
      <c r="H812" s="5" t="s">
        <v>2</v>
      </c>
      <c r="I812" s="5" t="s">
        <v>2</v>
      </c>
      <c r="J812" t="s">
        <v>24</v>
      </c>
    </row>
    <row r="813" spans="1:10" x14ac:dyDescent="0.25">
      <c r="A813" s="6" t="s">
        <v>1940</v>
      </c>
      <c r="B813" s="13" t="str">
        <f>VLOOKUP(A813,MUNI_LIST!B:C,2,)</f>
        <v xml:space="preserve">SHAWANO                       </v>
      </c>
      <c r="C813" s="6" t="s">
        <v>2036</v>
      </c>
      <c r="D813" s="7" t="str">
        <f t="shared" si="12"/>
        <v>58281</v>
      </c>
      <c r="E813" s="13" t="str">
        <f>VLOOKUP(D813,MUNI_LIST!G:H,2,)</f>
        <v xml:space="preserve">CITY   </v>
      </c>
      <c r="F813" s="13" t="str">
        <f>VLOOKUP(D813,MUNI_LIST!I:J,2,)</f>
        <v>SHAWANO</v>
      </c>
      <c r="G813" s="5" t="s">
        <v>62</v>
      </c>
      <c r="H813" s="5" t="s">
        <v>2</v>
      </c>
      <c r="I813" s="5" t="s">
        <v>2</v>
      </c>
      <c r="J813" t="s">
        <v>10</v>
      </c>
    </row>
    <row r="814" spans="1:10" x14ac:dyDescent="0.25">
      <c r="A814" s="6" t="s">
        <v>1940</v>
      </c>
      <c r="B814" s="13" t="str">
        <f>VLOOKUP(A814,MUNI_LIST!B:C,2,)</f>
        <v xml:space="preserve">SHAWANO                       </v>
      </c>
      <c r="C814" s="6" t="s">
        <v>2036</v>
      </c>
      <c r="D814" s="7" t="str">
        <f t="shared" si="12"/>
        <v>58281</v>
      </c>
      <c r="E814" s="13" t="str">
        <f>VLOOKUP(D814,MUNI_LIST!G:H,2,)</f>
        <v xml:space="preserve">CITY   </v>
      </c>
      <c r="F814" s="13" t="str">
        <f>VLOOKUP(D814,MUNI_LIST!I:J,2,)</f>
        <v>SHAWANO</v>
      </c>
      <c r="G814" s="5" t="s">
        <v>59</v>
      </c>
      <c r="H814" s="5" t="s">
        <v>2</v>
      </c>
      <c r="I814" s="5" t="s">
        <v>2</v>
      </c>
      <c r="J814" t="s">
        <v>60</v>
      </c>
    </row>
    <row r="815" spans="1:10" x14ac:dyDescent="0.25">
      <c r="A815" s="6" t="s">
        <v>1941</v>
      </c>
      <c r="B815" s="13" t="str">
        <f>VLOOKUP(A815,MUNI_LIST!B:C,2,)</f>
        <v xml:space="preserve">SHEBOYGAN                     </v>
      </c>
      <c r="C815" s="6" t="s">
        <v>2036</v>
      </c>
      <c r="D815" s="7" t="str">
        <f t="shared" si="12"/>
        <v>59281</v>
      </c>
      <c r="E815" s="13" t="str">
        <f>VLOOKUP(D815,MUNI_LIST!G:H,2,)</f>
        <v xml:space="preserve">CITY   </v>
      </c>
      <c r="F815" s="13" t="str">
        <f>VLOOKUP(D815,MUNI_LIST!I:J,2,)</f>
        <v>SHEBOYGAN</v>
      </c>
      <c r="G815" s="5" t="s">
        <v>26</v>
      </c>
      <c r="H815" s="5" t="s">
        <v>383</v>
      </c>
      <c r="I815" s="5" t="s">
        <v>119</v>
      </c>
      <c r="J815" t="s">
        <v>10</v>
      </c>
    </row>
    <row r="816" spans="1:10" x14ac:dyDescent="0.25">
      <c r="A816" s="6" t="s">
        <v>1941</v>
      </c>
      <c r="B816" s="13" t="str">
        <f>VLOOKUP(A816,MUNI_LIST!B:C,2,)</f>
        <v xml:space="preserve">SHEBOYGAN                     </v>
      </c>
      <c r="C816" s="6" t="s">
        <v>2036</v>
      </c>
      <c r="D816" s="7" t="str">
        <f t="shared" si="12"/>
        <v>59281</v>
      </c>
      <c r="E816" s="13" t="str">
        <f>VLOOKUP(D816,MUNI_LIST!G:H,2,)</f>
        <v xml:space="preserve">CITY   </v>
      </c>
      <c r="F816" s="13" t="str">
        <f>VLOOKUP(D816,MUNI_LIST!I:J,2,)</f>
        <v>SHEBOYGAN</v>
      </c>
      <c r="G816" s="5" t="s">
        <v>33</v>
      </c>
      <c r="H816" s="5" t="s">
        <v>384</v>
      </c>
      <c r="I816" s="5" t="s">
        <v>2</v>
      </c>
      <c r="J816" t="s">
        <v>3</v>
      </c>
    </row>
    <row r="817" spans="1:10" x14ac:dyDescent="0.25">
      <c r="A817" s="6" t="s">
        <v>1931</v>
      </c>
      <c r="B817" s="13" t="str">
        <f>VLOOKUP(A817,MUNI_LIST!B:C,2,)</f>
        <v xml:space="preserve">WASHBURN                      </v>
      </c>
      <c r="C817" s="6" t="s">
        <v>2036</v>
      </c>
      <c r="D817" s="7" t="str">
        <f t="shared" si="12"/>
        <v>65281</v>
      </c>
      <c r="E817" s="13" t="str">
        <f>VLOOKUP(D817,MUNI_LIST!G:H,2,)</f>
        <v xml:space="preserve">CITY   </v>
      </c>
      <c r="F817" s="13" t="str">
        <f>VLOOKUP(D817,MUNI_LIST!I:J,2,)</f>
        <v>SPOONER</v>
      </c>
      <c r="G817" s="5" t="s">
        <v>26</v>
      </c>
      <c r="H817" s="5" t="s">
        <v>2</v>
      </c>
      <c r="I817" s="5" t="s">
        <v>2</v>
      </c>
      <c r="J817" t="s">
        <v>10</v>
      </c>
    </row>
    <row r="818" spans="1:10" x14ac:dyDescent="0.25">
      <c r="A818" s="6" t="s">
        <v>1931</v>
      </c>
      <c r="B818" s="13" t="str">
        <f>VLOOKUP(A818,MUNI_LIST!B:C,2,)</f>
        <v xml:space="preserve">WASHBURN                      </v>
      </c>
      <c r="C818" s="6" t="s">
        <v>2036</v>
      </c>
      <c r="D818" s="7" t="str">
        <f t="shared" si="12"/>
        <v>65281</v>
      </c>
      <c r="E818" s="13" t="str">
        <f>VLOOKUP(D818,MUNI_LIST!G:H,2,)</f>
        <v xml:space="preserve">CITY   </v>
      </c>
      <c r="F818" s="13" t="str">
        <f>VLOOKUP(D818,MUNI_LIST!I:J,2,)</f>
        <v>SPOONER</v>
      </c>
      <c r="G818" s="5" t="s">
        <v>21</v>
      </c>
      <c r="H818" s="5" t="s">
        <v>2</v>
      </c>
      <c r="I818" s="5" t="s">
        <v>2</v>
      </c>
      <c r="J818" t="s">
        <v>14</v>
      </c>
    </row>
    <row r="819" spans="1:10" x14ac:dyDescent="0.25">
      <c r="A819" s="6" t="s">
        <v>1912</v>
      </c>
      <c r="B819" s="13" t="str">
        <f>VLOOKUP(A819,MUNI_LIST!B:C,2,)</f>
        <v xml:space="preserve">DANE                          </v>
      </c>
      <c r="C819" s="6" t="s">
        <v>2037</v>
      </c>
      <c r="D819" s="7" t="str">
        <f t="shared" si="12"/>
        <v>13282</v>
      </c>
      <c r="E819" s="13" t="str">
        <f>VLOOKUP(D819,MUNI_LIST!G:H,2,)</f>
        <v xml:space="preserve">CITY   </v>
      </c>
      <c r="F819" s="13" t="str">
        <f>VLOOKUP(D819,MUNI_LIST!I:J,2,)</f>
        <v>SUN PRAIRIE</v>
      </c>
      <c r="G819" s="5" t="s">
        <v>15</v>
      </c>
      <c r="H819" s="5" t="s">
        <v>117</v>
      </c>
      <c r="I819" s="5" t="s">
        <v>2</v>
      </c>
      <c r="J819" t="s">
        <v>10</v>
      </c>
    </row>
    <row r="820" spans="1:10" x14ac:dyDescent="0.25">
      <c r="A820" s="6" t="s">
        <v>1912</v>
      </c>
      <c r="B820" s="13" t="str">
        <f>VLOOKUP(A820,MUNI_LIST!B:C,2,)</f>
        <v xml:space="preserve">DANE                          </v>
      </c>
      <c r="C820" s="6" t="s">
        <v>2037</v>
      </c>
      <c r="D820" s="7" t="str">
        <f t="shared" si="12"/>
        <v>13282</v>
      </c>
      <c r="E820" s="13" t="str">
        <f>VLOOKUP(D820,MUNI_LIST!G:H,2,)</f>
        <v xml:space="preserve">CITY   </v>
      </c>
      <c r="F820" s="13" t="str">
        <f>VLOOKUP(D820,MUNI_LIST!I:J,2,)</f>
        <v>SUN PRAIRIE</v>
      </c>
      <c r="G820" s="5" t="s">
        <v>49</v>
      </c>
      <c r="H820" s="5" t="s">
        <v>2</v>
      </c>
      <c r="I820" s="5" t="s">
        <v>2</v>
      </c>
      <c r="J820" t="s">
        <v>50</v>
      </c>
    </row>
    <row r="821" spans="1:10" x14ac:dyDescent="0.25">
      <c r="A821" s="6" t="s">
        <v>1912</v>
      </c>
      <c r="B821" s="13" t="str">
        <f>VLOOKUP(A821,MUNI_LIST!B:C,2,)</f>
        <v xml:space="preserve">DANE                          </v>
      </c>
      <c r="C821" s="6" t="s">
        <v>2037</v>
      </c>
      <c r="D821" s="7" t="str">
        <f t="shared" si="12"/>
        <v>13282</v>
      </c>
      <c r="E821" s="13" t="str">
        <f>VLOOKUP(D821,MUNI_LIST!G:H,2,)</f>
        <v xml:space="preserve">CITY   </v>
      </c>
      <c r="F821" s="13" t="str">
        <f>VLOOKUP(D821,MUNI_LIST!I:J,2,)</f>
        <v>SUN PRAIRIE</v>
      </c>
      <c r="G821" s="5" t="s">
        <v>59</v>
      </c>
      <c r="H821" s="5" t="s">
        <v>2</v>
      </c>
      <c r="I821" s="5" t="s">
        <v>2</v>
      </c>
      <c r="J821" t="s">
        <v>60</v>
      </c>
    </row>
    <row r="822" spans="1:10" x14ac:dyDescent="0.25">
      <c r="A822" s="6" t="s">
        <v>1941</v>
      </c>
      <c r="B822" s="13" t="str">
        <f>VLOOKUP(A822,MUNI_LIST!B:C,2,)</f>
        <v xml:space="preserve">SHEBOYGAN                     </v>
      </c>
      <c r="C822" s="6" t="s">
        <v>2037</v>
      </c>
      <c r="D822" s="7" t="str">
        <f t="shared" si="12"/>
        <v>59282</v>
      </c>
      <c r="E822" s="13" t="str">
        <f>VLOOKUP(D822,MUNI_LIST!G:H,2,)</f>
        <v xml:space="preserve">CITY   </v>
      </c>
      <c r="F822" s="13" t="str">
        <f>VLOOKUP(D822,MUNI_LIST!I:J,2,)</f>
        <v>SHEBOYGAN FALLS</v>
      </c>
      <c r="G822" s="5" t="s">
        <v>26</v>
      </c>
      <c r="H822" s="5" t="s">
        <v>385</v>
      </c>
      <c r="I822" s="5" t="s">
        <v>119</v>
      </c>
      <c r="J822" t="s">
        <v>10</v>
      </c>
    </row>
    <row r="823" spans="1:10" x14ac:dyDescent="0.25">
      <c r="A823" s="6" t="s">
        <v>1912</v>
      </c>
      <c r="B823" s="13" t="str">
        <f>VLOOKUP(A823,MUNI_LIST!B:C,2,)</f>
        <v xml:space="preserve">DANE                          </v>
      </c>
      <c r="C823" s="6" t="s">
        <v>2038</v>
      </c>
      <c r="D823" s="7" t="str">
        <f t="shared" si="12"/>
        <v>13286</v>
      </c>
      <c r="E823" s="13" t="str">
        <f>VLOOKUP(D823,MUNI_LIST!G:H,2,)</f>
        <v xml:space="preserve">CITY   </v>
      </c>
      <c r="F823" s="13" t="str">
        <f>VLOOKUP(D823,MUNI_LIST!I:J,2,)</f>
        <v>VERONA</v>
      </c>
      <c r="G823" s="5" t="s">
        <v>33</v>
      </c>
      <c r="H823" s="5" t="s">
        <v>2</v>
      </c>
      <c r="I823" s="5" t="s">
        <v>2</v>
      </c>
      <c r="J823" t="s">
        <v>3</v>
      </c>
    </row>
    <row r="824" spans="1:10" x14ac:dyDescent="0.25">
      <c r="A824" s="6" t="s">
        <v>1923</v>
      </c>
      <c r="B824" s="13" t="str">
        <f>VLOOKUP(A824,MUNI_LIST!B:C,2,)</f>
        <v xml:space="preserve">MANITOWOC                     </v>
      </c>
      <c r="C824" s="6" t="s">
        <v>2038</v>
      </c>
      <c r="D824" s="7" t="str">
        <f t="shared" si="12"/>
        <v>36286</v>
      </c>
      <c r="E824" s="13" t="str">
        <f>VLOOKUP(D824,MUNI_LIST!G:H,2,)</f>
        <v xml:space="preserve">CITY   </v>
      </c>
      <c r="F824" s="13" t="str">
        <f>VLOOKUP(D824,MUNI_LIST!I:J,2,)</f>
        <v>TWO RIVERS</v>
      </c>
      <c r="G824" s="5" t="s">
        <v>206</v>
      </c>
      <c r="H824" s="5" t="s">
        <v>2</v>
      </c>
      <c r="I824" s="5" t="s">
        <v>2</v>
      </c>
      <c r="J824" t="s">
        <v>3</v>
      </c>
    </row>
    <row r="825" spans="1:10" x14ac:dyDescent="0.25">
      <c r="A825" s="6" t="s">
        <v>1948</v>
      </c>
      <c r="B825" s="13" t="str">
        <f>VLOOKUP(A825,MUNI_LIST!B:C,2,)</f>
        <v xml:space="preserve">JEFFERSON                     </v>
      </c>
      <c r="C825" s="6" t="s">
        <v>2039</v>
      </c>
      <c r="D825" s="7" t="str">
        <f t="shared" si="12"/>
        <v>28290</v>
      </c>
      <c r="E825" s="13" t="str">
        <f>VLOOKUP(D825,MUNI_LIST!G:H,2,)</f>
        <v xml:space="preserve">CITY   </v>
      </c>
      <c r="F825" s="13" t="str">
        <f>VLOOKUP(D825,MUNI_LIST!I:J,2,)</f>
        <v>WATERLOO</v>
      </c>
      <c r="G825" s="5" t="s">
        <v>26</v>
      </c>
      <c r="H825" s="5" t="s">
        <v>2</v>
      </c>
      <c r="I825" s="5" t="s">
        <v>2</v>
      </c>
      <c r="J825" t="s">
        <v>10</v>
      </c>
    </row>
    <row r="826" spans="1:10" x14ac:dyDescent="0.25">
      <c r="A826" s="6" t="s">
        <v>455</v>
      </c>
      <c r="B826" s="13" t="str">
        <f>VLOOKUP(A826,MUNI_LIST!B:C,2,)</f>
        <v xml:space="preserve">ADAMS                         </v>
      </c>
      <c r="C826" s="6" t="s">
        <v>2040</v>
      </c>
      <c r="D826" s="7" t="str">
        <f t="shared" si="12"/>
        <v>01291</v>
      </c>
      <c r="E826" s="13" t="str">
        <f>VLOOKUP(D826,MUNI_LIST!G:H,2,)</f>
        <v xml:space="preserve">CITY   </v>
      </c>
      <c r="F826" s="13" t="str">
        <f>VLOOKUP(D826,MUNI_LIST!I:J,2,)</f>
        <v>WISCONSIN DELLS</v>
      </c>
      <c r="G826" s="5" t="s">
        <v>5</v>
      </c>
      <c r="H826" s="5" t="s">
        <v>2</v>
      </c>
      <c r="I826" s="5" t="s">
        <v>2</v>
      </c>
      <c r="J826" t="s">
        <v>3</v>
      </c>
    </row>
    <row r="827" spans="1:10" x14ac:dyDescent="0.25">
      <c r="A827" s="6" t="s">
        <v>1911</v>
      </c>
      <c r="B827" s="13" t="str">
        <f>VLOOKUP(A827,MUNI_LIST!B:C,2,)</f>
        <v xml:space="preserve">COLUMBIA                      </v>
      </c>
      <c r="C827" s="6" t="s">
        <v>2040</v>
      </c>
      <c r="D827" s="7" t="str">
        <f t="shared" si="12"/>
        <v>11291</v>
      </c>
      <c r="E827" s="13" t="str">
        <f>VLOOKUP(D827,MUNI_LIST!G:H,2,)</f>
        <v xml:space="preserve">CITY   </v>
      </c>
      <c r="F827" s="13" t="str">
        <f>VLOOKUP(D827,MUNI_LIST!I:J,2,)</f>
        <v>WISCONSIN DELLS</v>
      </c>
      <c r="G827" s="5" t="s">
        <v>86</v>
      </c>
      <c r="H827" s="5" t="s">
        <v>2</v>
      </c>
      <c r="I827" s="5" t="s">
        <v>2</v>
      </c>
      <c r="J827" t="s">
        <v>60</v>
      </c>
    </row>
    <row r="828" spans="1:10" x14ac:dyDescent="0.25">
      <c r="A828" s="6" t="s">
        <v>1911</v>
      </c>
      <c r="B828" s="13" t="str">
        <f>VLOOKUP(A828,MUNI_LIST!B:C,2,)</f>
        <v xml:space="preserve">COLUMBIA                      </v>
      </c>
      <c r="C828" s="6" t="s">
        <v>2040</v>
      </c>
      <c r="D828" s="7" t="str">
        <f t="shared" si="12"/>
        <v>11291</v>
      </c>
      <c r="E828" s="13" t="str">
        <f>VLOOKUP(D828,MUNI_LIST!G:H,2,)</f>
        <v xml:space="preserve">CITY   </v>
      </c>
      <c r="F828" s="13" t="str">
        <f>VLOOKUP(D828,MUNI_LIST!I:J,2,)</f>
        <v>WISCONSIN DELLS</v>
      </c>
      <c r="G828" s="5" t="s">
        <v>23</v>
      </c>
      <c r="H828" s="5" t="s">
        <v>2</v>
      </c>
      <c r="I828" s="5" t="s">
        <v>2</v>
      </c>
      <c r="J828" t="s">
        <v>24</v>
      </c>
    </row>
    <row r="829" spans="1:10" x14ac:dyDescent="0.25">
      <c r="A829" s="6" t="s">
        <v>1948</v>
      </c>
      <c r="B829" s="13" t="str">
        <f>VLOOKUP(A829,MUNI_LIST!B:C,2,)</f>
        <v xml:space="preserve">JEFFERSON                     </v>
      </c>
      <c r="C829" s="6" t="s">
        <v>2040</v>
      </c>
      <c r="D829" s="7" t="str">
        <f t="shared" si="12"/>
        <v>28291</v>
      </c>
      <c r="E829" s="13" t="str">
        <f>VLOOKUP(D829,MUNI_LIST!G:H,2,)</f>
        <v xml:space="preserve">CITY   </v>
      </c>
      <c r="F829" s="13" t="str">
        <f>VLOOKUP(D829,MUNI_LIST!I:J,2,)</f>
        <v>WATERTOWN</v>
      </c>
      <c r="G829" s="5" t="s">
        <v>26</v>
      </c>
      <c r="H829" s="5" t="s">
        <v>2</v>
      </c>
      <c r="I829" s="5" t="s">
        <v>2</v>
      </c>
      <c r="J829" t="s">
        <v>10</v>
      </c>
    </row>
    <row r="830" spans="1:10" x14ac:dyDescent="0.25">
      <c r="A830" s="6" t="s">
        <v>1948</v>
      </c>
      <c r="B830" s="13" t="str">
        <f>VLOOKUP(A830,MUNI_LIST!B:C,2,)</f>
        <v xml:space="preserve">JEFFERSON                     </v>
      </c>
      <c r="C830" s="6" t="s">
        <v>2040</v>
      </c>
      <c r="D830" s="7" t="str">
        <f t="shared" si="12"/>
        <v>28291</v>
      </c>
      <c r="E830" s="13" t="str">
        <f>VLOOKUP(D830,MUNI_LIST!G:H,2,)</f>
        <v xml:space="preserve">CITY   </v>
      </c>
      <c r="F830" s="13" t="str">
        <f>VLOOKUP(D830,MUNI_LIST!I:J,2,)</f>
        <v>WATERTOWN</v>
      </c>
      <c r="G830" s="5" t="s">
        <v>85</v>
      </c>
      <c r="H830" s="5" t="s">
        <v>2</v>
      </c>
      <c r="I830" s="5" t="s">
        <v>2</v>
      </c>
      <c r="J830" t="s">
        <v>14</v>
      </c>
    </row>
    <row r="831" spans="1:10" x14ac:dyDescent="0.25">
      <c r="A831" s="6" t="s">
        <v>1948</v>
      </c>
      <c r="B831" s="13" t="str">
        <f>VLOOKUP(A831,MUNI_LIST!B:C,2,)</f>
        <v xml:space="preserve">JEFFERSON                     </v>
      </c>
      <c r="C831" s="6" t="s">
        <v>2040</v>
      </c>
      <c r="D831" s="7" t="str">
        <f t="shared" si="12"/>
        <v>28291</v>
      </c>
      <c r="E831" s="13" t="str">
        <f>VLOOKUP(D831,MUNI_LIST!G:H,2,)</f>
        <v xml:space="preserve">CITY   </v>
      </c>
      <c r="F831" s="13" t="str">
        <f>VLOOKUP(D831,MUNI_LIST!I:J,2,)</f>
        <v>WATERTOWN</v>
      </c>
      <c r="G831" s="5" t="s">
        <v>62</v>
      </c>
      <c r="H831" s="5" t="s">
        <v>2</v>
      </c>
      <c r="I831" s="5" t="s">
        <v>2</v>
      </c>
      <c r="J831" t="s">
        <v>10</v>
      </c>
    </row>
    <row r="832" spans="1:10" x14ac:dyDescent="0.25">
      <c r="A832" s="6" t="s">
        <v>1967</v>
      </c>
      <c r="B832" s="13" t="str">
        <f>VLOOKUP(A832,MUNI_LIST!B:C,2,)</f>
        <v xml:space="preserve">MARATHON                      </v>
      </c>
      <c r="C832" s="6" t="s">
        <v>2040</v>
      </c>
      <c r="D832" s="7" t="str">
        <f t="shared" si="12"/>
        <v>37291</v>
      </c>
      <c r="E832" s="13" t="str">
        <f>VLOOKUP(D832,MUNI_LIST!G:H,2,)</f>
        <v xml:space="preserve">CITY   </v>
      </c>
      <c r="F832" s="13" t="str">
        <f>VLOOKUP(D832,MUNI_LIST!I:J,2,)</f>
        <v>WAUSAU</v>
      </c>
      <c r="G832" s="5" t="s">
        <v>26</v>
      </c>
      <c r="H832" s="5" t="s">
        <v>261</v>
      </c>
      <c r="I832" s="5" t="s">
        <v>262</v>
      </c>
      <c r="J832" t="s">
        <v>10</v>
      </c>
    </row>
    <row r="833" spans="1:10" x14ac:dyDescent="0.25">
      <c r="A833" s="6" t="s">
        <v>1967</v>
      </c>
      <c r="B833" s="13" t="str">
        <f>VLOOKUP(A833,MUNI_LIST!B:C,2,)</f>
        <v xml:space="preserve">MARATHON                      </v>
      </c>
      <c r="C833" s="6" t="s">
        <v>2040</v>
      </c>
      <c r="D833" s="7" t="str">
        <f t="shared" si="12"/>
        <v>37291</v>
      </c>
      <c r="E833" s="13" t="str">
        <f>VLOOKUP(D833,MUNI_LIST!G:H,2,)</f>
        <v xml:space="preserve">CITY   </v>
      </c>
      <c r="F833" s="13" t="str">
        <f>VLOOKUP(D833,MUNI_LIST!I:J,2,)</f>
        <v>WAUSAU</v>
      </c>
      <c r="G833" s="5" t="s">
        <v>7</v>
      </c>
      <c r="H833" s="5" t="s">
        <v>2</v>
      </c>
      <c r="I833" s="5" t="s">
        <v>2</v>
      </c>
      <c r="J833" t="s">
        <v>10</v>
      </c>
    </row>
    <row r="834" spans="1:10" x14ac:dyDescent="0.25">
      <c r="A834" s="6" t="s">
        <v>1967</v>
      </c>
      <c r="B834" s="13" t="str">
        <f>VLOOKUP(A834,MUNI_LIST!B:C,2,)</f>
        <v xml:space="preserve">MARATHON                      </v>
      </c>
      <c r="C834" s="6" t="s">
        <v>2040</v>
      </c>
      <c r="D834" s="7" t="str">
        <f t="shared" si="12"/>
        <v>37291</v>
      </c>
      <c r="E834" s="13" t="str">
        <f>VLOOKUP(D834,MUNI_LIST!G:H,2,)</f>
        <v xml:space="preserve">CITY   </v>
      </c>
      <c r="F834" s="13" t="str">
        <f>VLOOKUP(D834,MUNI_LIST!I:J,2,)</f>
        <v>WAUSAU</v>
      </c>
      <c r="G834" s="5" t="s">
        <v>62</v>
      </c>
      <c r="H834" s="5" t="s">
        <v>2</v>
      </c>
      <c r="I834" s="5" t="s">
        <v>2</v>
      </c>
      <c r="J834" t="s">
        <v>10</v>
      </c>
    </row>
    <row r="835" spans="1:10" x14ac:dyDescent="0.25">
      <c r="A835" s="6" t="s">
        <v>1967</v>
      </c>
      <c r="B835" s="13" t="str">
        <f>VLOOKUP(A835,MUNI_LIST!B:C,2,)</f>
        <v xml:space="preserve">MARATHON                      </v>
      </c>
      <c r="C835" s="6" t="s">
        <v>2040</v>
      </c>
      <c r="D835" s="7" t="str">
        <f t="shared" ref="D835:D856" si="13">A835&amp;C835</f>
        <v>37291</v>
      </c>
      <c r="E835" s="13" t="str">
        <f>VLOOKUP(D835,MUNI_LIST!G:H,2,)</f>
        <v xml:space="preserve">CITY   </v>
      </c>
      <c r="F835" s="13" t="str">
        <f>VLOOKUP(D835,MUNI_LIST!I:J,2,)</f>
        <v>WAUSAU</v>
      </c>
      <c r="G835" s="5" t="s">
        <v>1</v>
      </c>
      <c r="H835" s="5" t="s">
        <v>2</v>
      </c>
      <c r="I835" s="5" t="s">
        <v>2</v>
      </c>
      <c r="J835" t="s">
        <v>3</v>
      </c>
    </row>
    <row r="836" spans="1:10" x14ac:dyDescent="0.25">
      <c r="A836" s="6" t="s">
        <v>1969</v>
      </c>
      <c r="B836" s="13" t="str">
        <f>VLOOKUP(A836,MUNI_LIST!B:C,2,)</f>
        <v xml:space="preserve">MILWAUKEE                     </v>
      </c>
      <c r="C836" s="6" t="s">
        <v>2040</v>
      </c>
      <c r="D836" s="7" t="str">
        <f t="shared" si="13"/>
        <v>40291</v>
      </c>
      <c r="E836" s="13" t="str">
        <f>VLOOKUP(D836,MUNI_LIST!G:H,2,)</f>
        <v xml:space="preserve">CITY   </v>
      </c>
      <c r="F836" s="13" t="str">
        <f>VLOOKUP(D836,MUNI_LIST!I:J,2,)</f>
        <v>WAUWATOSA</v>
      </c>
      <c r="G836" s="5" t="s">
        <v>26</v>
      </c>
      <c r="H836" s="5" t="s">
        <v>279</v>
      </c>
      <c r="I836" s="5" t="s">
        <v>2</v>
      </c>
      <c r="J836" t="s">
        <v>10</v>
      </c>
    </row>
    <row r="837" spans="1:10" x14ac:dyDescent="0.25">
      <c r="A837" s="6" t="s">
        <v>1958</v>
      </c>
      <c r="B837" s="13" t="str">
        <f>VLOOKUP(A837,MUNI_LIST!B:C,2,)</f>
        <v xml:space="preserve">SAUK                          </v>
      </c>
      <c r="C837" s="6" t="s">
        <v>2040</v>
      </c>
      <c r="D837" s="7" t="str">
        <f t="shared" si="13"/>
        <v>56291</v>
      </c>
      <c r="E837" s="13" t="str">
        <f>VLOOKUP(D837,MUNI_LIST!G:H,2,)</f>
        <v xml:space="preserve">CITY   </v>
      </c>
      <c r="F837" s="13" t="str">
        <f>VLOOKUP(D837,MUNI_LIST!I:J,2,)</f>
        <v>WISCONSIN DELLS</v>
      </c>
      <c r="G837" s="5" t="s">
        <v>33</v>
      </c>
      <c r="H837" s="5" t="s">
        <v>357</v>
      </c>
      <c r="I837" s="5" t="s">
        <v>2</v>
      </c>
      <c r="J837" t="s">
        <v>3</v>
      </c>
    </row>
    <row r="838" spans="1:10" x14ac:dyDescent="0.25">
      <c r="A838" s="6" t="s">
        <v>1958</v>
      </c>
      <c r="B838" s="13" t="str">
        <f>VLOOKUP(A838,MUNI_LIST!B:C,2,)</f>
        <v xml:space="preserve">SAUK                          </v>
      </c>
      <c r="C838" s="6" t="s">
        <v>2040</v>
      </c>
      <c r="D838" s="7" t="str">
        <f t="shared" si="13"/>
        <v>56291</v>
      </c>
      <c r="E838" s="13" t="str">
        <f>VLOOKUP(D838,MUNI_LIST!G:H,2,)</f>
        <v xml:space="preserve">CITY   </v>
      </c>
      <c r="F838" s="13" t="str">
        <f>VLOOKUP(D838,MUNI_LIST!I:J,2,)</f>
        <v>WISCONSIN DELLS</v>
      </c>
      <c r="G838" s="5" t="s">
        <v>86</v>
      </c>
      <c r="H838" s="5" t="s">
        <v>2</v>
      </c>
      <c r="I838" s="5" t="s">
        <v>2</v>
      </c>
      <c r="J838" t="s">
        <v>60</v>
      </c>
    </row>
    <row r="839" spans="1:10" x14ac:dyDescent="0.25">
      <c r="A839" s="6" t="s">
        <v>1963</v>
      </c>
      <c r="B839" s="13" t="str">
        <f>VLOOKUP(A839,MUNI_LIST!B:C,2,)</f>
        <v xml:space="preserve">TREMPEALEAU                   </v>
      </c>
      <c r="C839" s="6" t="s">
        <v>2040</v>
      </c>
      <c r="D839" s="7" t="str">
        <f t="shared" si="13"/>
        <v>61291</v>
      </c>
      <c r="E839" s="13" t="str">
        <f>VLOOKUP(D839,MUNI_LIST!G:H,2,)</f>
        <v xml:space="preserve">CITY   </v>
      </c>
      <c r="F839" s="13" t="str">
        <f>VLOOKUP(D839,MUNI_LIST!I:J,2,)</f>
        <v>WHITEHALL</v>
      </c>
      <c r="G839" s="5" t="s">
        <v>6</v>
      </c>
      <c r="H839" s="5" t="s">
        <v>2</v>
      </c>
      <c r="I839" s="5" t="s">
        <v>2</v>
      </c>
      <c r="J839" t="s">
        <v>3</v>
      </c>
    </row>
    <row r="840" spans="1:10" x14ac:dyDescent="0.25">
      <c r="A840" s="6" t="s">
        <v>1930</v>
      </c>
      <c r="B840" s="13" t="str">
        <f>VLOOKUP(A840,MUNI_LIST!B:C,2,)</f>
        <v xml:space="preserve">WALWORTH                      </v>
      </c>
      <c r="C840" s="6" t="s">
        <v>2040</v>
      </c>
      <c r="D840" s="7" t="str">
        <f t="shared" si="13"/>
        <v>64291</v>
      </c>
      <c r="E840" s="13" t="str">
        <f>VLOOKUP(D840,MUNI_LIST!G:H,2,)</f>
        <v xml:space="preserve">CITY   </v>
      </c>
      <c r="F840" s="13" t="str">
        <f>VLOOKUP(D840,MUNI_LIST!I:J,2,)</f>
        <v>WHITEWATER</v>
      </c>
      <c r="G840" s="5" t="s">
        <v>33</v>
      </c>
      <c r="H840" s="5" t="s">
        <v>2</v>
      </c>
      <c r="I840" s="5" t="s">
        <v>2</v>
      </c>
      <c r="J840" t="s">
        <v>3</v>
      </c>
    </row>
    <row r="841" spans="1:10" x14ac:dyDescent="0.25">
      <c r="A841" s="6" t="s">
        <v>1930</v>
      </c>
      <c r="B841" s="13" t="str">
        <f>VLOOKUP(A841,MUNI_LIST!B:C,2,)</f>
        <v xml:space="preserve">WALWORTH                      </v>
      </c>
      <c r="C841" s="6" t="s">
        <v>2040</v>
      </c>
      <c r="D841" s="7" t="str">
        <f t="shared" si="13"/>
        <v>64291</v>
      </c>
      <c r="E841" s="13" t="str">
        <f>VLOOKUP(D841,MUNI_LIST!G:H,2,)</f>
        <v xml:space="preserve">CITY   </v>
      </c>
      <c r="F841" s="13" t="str">
        <f>VLOOKUP(D841,MUNI_LIST!I:J,2,)</f>
        <v>WHITEWATER</v>
      </c>
      <c r="G841" s="5" t="s">
        <v>206</v>
      </c>
      <c r="H841" s="5" t="s">
        <v>2</v>
      </c>
      <c r="I841" s="5" t="s">
        <v>2</v>
      </c>
      <c r="J841" t="s">
        <v>3</v>
      </c>
    </row>
    <row r="842" spans="1:10" x14ac:dyDescent="0.25">
      <c r="A842" s="6" t="s">
        <v>1932</v>
      </c>
      <c r="B842" s="13" t="str">
        <f>VLOOKUP(A842,MUNI_LIST!B:C,2,)</f>
        <v xml:space="preserve">WASHINGTON                    </v>
      </c>
      <c r="C842" s="6" t="s">
        <v>2040</v>
      </c>
      <c r="D842" s="7" t="str">
        <f t="shared" si="13"/>
        <v>66291</v>
      </c>
      <c r="E842" s="13" t="str">
        <f>VLOOKUP(D842,MUNI_LIST!G:H,2,)</f>
        <v xml:space="preserve">CITY   </v>
      </c>
      <c r="F842" s="13" t="str">
        <f>VLOOKUP(D842,MUNI_LIST!I:J,2,)</f>
        <v>WEST BEND</v>
      </c>
      <c r="G842" s="5" t="s">
        <v>26</v>
      </c>
      <c r="H842" s="5" t="s">
        <v>2</v>
      </c>
      <c r="I842" s="5" t="s">
        <v>2</v>
      </c>
      <c r="J842" t="s">
        <v>10</v>
      </c>
    </row>
    <row r="843" spans="1:10" x14ac:dyDescent="0.25">
      <c r="A843" s="6" t="s">
        <v>1932</v>
      </c>
      <c r="B843" s="13" t="str">
        <f>VLOOKUP(A843,MUNI_LIST!B:C,2,)</f>
        <v xml:space="preserve">WASHINGTON                    </v>
      </c>
      <c r="C843" s="6" t="s">
        <v>2040</v>
      </c>
      <c r="D843" s="7" t="str">
        <f t="shared" si="13"/>
        <v>66291</v>
      </c>
      <c r="E843" s="13" t="str">
        <f>VLOOKUP(D843,MUNI_LIST!G:H,2,)</f>
        <v xml:space="preserve">CITY   </v>
      </c>
      <c r="F843" s="13" t="str">
        <f>VLOOKUP(D843,MUNI_LIST!I:J,2,)</f>
        <v>WEST BEND</v>
      </c>
      <c r="G843" s="5" t="s">
        <v>33</v>
      </c>
      <c r="H843" s="5" t="s">
        <v>413</v>
      </c>
      <c r="I843" s="5" t="s">
        <v>2</v>
      </c>
      <c r="J843" t="s">
        <v>3</v>
      </c>
    </row>
    <row r="844" spans="1:10" x14ac:dyDescent="0.25">
      <c r="A844" s="6" t="s">
        <v>1943</v>
      </c>
      <c r="B844" s="13" t="str">
        <f>VLOOKUP(A844,MUNI_LIST!B:C,2,)</f>
        <v xml:space="preserve">WAUKESHA                      </v>
      </c>
      <c r="C844" s="6" t="s">
        <v>2040</v>
      </c>
      <c r="D844" s="7" t="str">
        <f t="shared" si="13"/>
        <v>67291</v>
      </c>
      <c r="E844" s="13" t="str">
        <f>VLOOKUP(D844,MUNI_LIST!G:H,2,)</f>
        <v xml:space="preserve">CITY   </v>
      </c>
      <c r="F844" s="13" t="str">
        <f>VLOOKUP(D844,MUNI_LIST!I:J,2,)</f>
        <v>WAUKESHA</v>
      </c>
      <c r="G844" s="5" t="s">
        <v>201</v>
      </c>
      <c r="H844" s="5" t="s">
        <v>2</v>
      </c>
      <c r="I844" s="5" t="s">
        <v>2</v>
      </c>
      <c r="J844" t="s">
        <v>3</v>
      </c>
    </row>
    <row r="845" spans="1:10" x14ac:dyDescent="0.25">
      <c r="A845" s="6" t="s">
        <v>1943</v>
      </c>
      <c r="B845" s="13" t="str">
        <f>VLOOKUP(A845,MUNI_LIST!B:C,2,)</f>
        <v xml:space="preserve">WAUKESHA                      </v>
      </c>
      <c r="C845" s="6" t="s">
        <v>2040</v>
      </c>
      <c r="D845" s="7" t="str">
        <f t="shared" si="13"/>
        <v>67291</v>
      </c>
      <c r="E845" s="13" t="str">
        <f>VLOOKUP(D845,MUNI_LIST!G:H,2,)</f>
        <v xml:space="preserve">CITY   </v>
      </c>
      <c r="F845" s="13" t="str">
        <f>VLOOKUP(D845,MUNI_LIST!I:J,2,)</f>
        <v>WAUKESHA</v>
      </c>
      <c r="G845" s="5" t="s">
        <v>33</v>
      </c>
      <c r="H845" s="5" t="s">
        <v>429</v>
      </c>
      <c r="I845" s="5" t="s">
        <v>2</v>
      </c>
      <c r="J845" t="s">
        <v>3</v>
      </c>
    </row>
    <row r="846" spans="1:10" x14ac:dyDescent="0.25">
      <c r="A846" s="6" t="s">
        <v>1943</v>
      </c>
      <c r="B846" s="13" t="str">
        <f>VLOOKUP(A846,MUNI_LIST!B:C,2,)</f>
        <v xml:space="preserve">WAUKESHA                      </v>
      </c>
      <c r="C846" s="6" t="s">
        <v>2040</v>
      </c>
      <c r="D846" s="7" t="str">
        <f t="shared" si="13"/>
        <v>67291</v>
      </c>
      <c r="E846" s="13" t="str">
        <f>VLOOKUP(D846,MUNI_LIST!G:H,2,)</f>
        <v xml:space="preserve">CITY   </v>
      </c>
      <c r="F846" s="13" t="str">
        <f>VLOOKUP(D846,MUNI_LIST!I:J,2,)</f>
        <v>WAUKESHA</v>
      </c>
      <c r="G846" s="5" t="s">
        <v>158</v>
      </c>
      <c r="H846" s="5" t="s">
        <v>2</v>
      </c>
      <c r="I846" s="5" t="s">
        <v>2</v>
      </c>
      <c r="J846" t="s">
        <v>3</v>
      </c>
    </row>
    <row r="847" spans="1:10" x14ac:dyDescent="0.25">
      <c r="A847" s="6" t="s">
        <v>1943</v>
      </c>
      <c r="B847" s="13" t="str">
        <f>VLOOKUP(A847,MUNI_LIST!B:C,2,)</f>
        <v xml:space="preserve">WAUKESHA                      </v>
      </c>
      <c r="C847" s="6" t="s">
        <v>2040</v>
      </c>
      <c r="D847" s="7" t="str">
        <f t="shared" si="13"/>
        <v>67291</v>
      </c>
      <c r="E847" s="13" t="str">
        <f>VLOOKUP(D847,MUNI_LIST!G:H,2,)</f>
        <v xml:space="preserve">CITY   </v>
      </c>
      <c r="F847" s="13" t="str">
        <f>VLOOKUP(D847,MUNI_LIST!I:J,2,)</f>
        <v>WAUKESHA</v>
      </c>
      <c r="G847" s="5" t="s">
        <v>56</v>
      </c>
      <c r="H847" s="5" t="s">
        <v>2</v>
      </c>
      <c r="I847" s="5" t="s">
        <v>2</v>
      </c>
      <c r="J847" t="s">
        <v>14</v>
      </c>
    </row>
    <row r="848" spans="1:10" x14ac:dyDescent="0.25">
      <c r="A848" s="6" t="s">
        <v>1944</v>
      </c>
      <c r="B848" s="13" t="str">
        <f>VLOOKUP(A848,MUNI_LIST!B:C,2,)</f>
        <v xml:space="preserve">WAUPACA                       </v>
      </c>
      <c r="C848" s="6" t="s">
        <v>2040</v>
      </c>
      <c r="D848" s="7" t="str">
        <f t="shared" si="13"/>
        <v>68291</v>
      </c>
      <c r="E848" s="13" t="str">
        <f>VLOOKUP(D848,MUNI_LIST!G:H,2,)</f>
        <v xml:space="preserve">CITY   </v>
      </c>
      <c r="F848" s="13" t="str">
        <f>VLOOKUP(D848,MUNI_LIST!I:J,2,)</f>
        <v>WAUPACA</v>
      </c>
      <c r="G848" s="5" t="s">
        <v>4</v>
      </c>
      <c r="H848" s="5" t="s">
        <v>2</v>
      </c>
      <c r="I848" s="5" t="s">
        <v>2</v>
      </c>
      <c r="J848" t="s">
        <v>3</v>
      </c>
    </row>
    <row r="849" spans="1:10" x14ac:dyDescent="0.25">
      <c r="A849" s="6" t="s">
        <v>1944</v>
      </c>
      <c r="B849" s="13" t="str">
        <f>VLOOKUP(A849,MUNI_LIST!B:C,2,)</f>
        <v xml:space="preserve">WAUPACA                       </v>
      </c>
      <c r="C849" s="6" t="s">
        <v>2040</v>
      </c>
      <c r="D849" s="7" t="str">
        <f t="shared" si="13"/>
        <v>68291</v>
      </c>
      <c r="E849" s="13" t="str">
        <f>VLOOKUP(D849,MUNI_LIST!G:H,2,)</f>
        <v xml:space="preserve">CITY   </v>
      </c>
      <c r="F849" s="13" t="str">
        <f>VLOOKUP(D849,MUNI_LIST!I:J,2,)</f>
        <v>WAUPACA</v>
      </c>
      <c r="G849" s="5" t="s">
        <v>6</v>
      </c>
      <c r="H849" s="5" t="s">
        <v>2</v>
      </c>
      <c r="I849" s="5" t="s">
        <v>2</v>
      </c>
      <c r="J849" t="s">
        <v>3</v>
      </c>
    </row>
    <row r="850" spans="1:10" x14ac:dyDescent="0.25">
      <c r="A850" s="6" t="s">
        <v>1933</v>
      </c>
      <c r="B850" s="13" t="str">
        <f>VLOOKUP(A850,MUNI_LIST!B:C,2,)</f>
        <v xml:space="preserve">WAUSHARA                      </v>
      </c>
      <c r="C850" s="6" t="s">
        <v>2040</v>
      </c>
      <c r="D850" s="7" t="str">
        <f t="shared" si="13"/>
        <v>69291</v>
      </c>
      <c r="E850" s="13" t="str">
        <f>VLOOKUP(D850,MUNI_LIST!G:H,2,)</f>
        <v xml:space="preserve">CITY   </v>
      </c>
      <c r="F850" s="13" t="str">
        <f>VLOOKUP(D850,MUNI_LIST!I:J,2,)</f>
        <v>WAUTOMA</v>
      </c>
      <c r="G850" s="5" t="s">
        <v>99</v>
      </c>
      <c r="H850" s="5" t="s">
        <v>2</v>
      </c>
      <c r="I850" s="5" t="s">
        <v>2</v>
      </c>
      <c r="J850" t="s">
        <v>3</v>
      </c>
    </row>
    <row r="851" spans="1:10" x14ac:dyDescent="0.25">
      <c r="A851" s="6" t="s">
        <v>1933</v>
      </c>
      <c r="B851" s="13" t="str">
        <f>VLOOKUP(A851,MUNI_LIST!B:C,2,)</f>
        <v xml:space="preserve">WAUSHARA                      </v>
      </c>
      <c r="C851" s="6" t="s">
        <v>2040</v>
      </c>
      <c r="D851" s="7" t="str">
        <f t="shared" si="13"/>
        <v>69291</v>
      </c>
      <c r="E851" s="13" t="str">
        <f>VLOOKUP(D851,MUNI_LIST!G:H,2,)</f>
        <v xml:space="preserve">CITY   </v>
      </c>
      <c r="F851" s="13" t="str">
        <f>VLOOKUP(D851,MUNI_LIST!I:J,2,)</f>
        <v>WAUTOMA</v>
      </c>
      <c r="G851" s="5" t="s">
        <v>105</v>
      </c>
      <c r="H851" s="5" t="s">
        <v>2</v>
      </c>
      <c r="I851" s="5" t="s">
        <v>2</v>
      </c>
      <c r="J851" t="s">
        <v>3</v>
      </c>
    </row>
    <row r="852" spans="1:10" x14ac:dyDescent="0.25">
      <c r="A852" s="6" t="s">
        <v>1946</v>
      </c>
      <c r="B852" s="13" t="str">
        <f>VLOOKUP(A852,MUNI_LIST!B:C,2,)</f>
        <v xml:space="preserve">WOOD                          </v>
      </c>
      <c r="C852" s="6" t="s">
        <v>2040</v>
      </c>
      <c r="D852" s="7" t="str">
        <f t="shared" si="13"/>
        <v>71291</v>
      </c>
      <c r="E852" s="13" t="str">
        <f>VLOOKUP(D852,MUNI_LIST!G:H,2,)</f>
        <v xml:space="preserve">CITY   </v>
      </c>
      <c r="F852" s="13" t="str">
        <f>VLOOKUP(D852,MUNI_LIST!I:J,2,)</f>
        <v>WISCONSIN RAPIDS</v>
      </c>
      <c r="G852" s="5" t="s">
        <v>33</v>
      </c>
      <c r="H852" s="5" t="s">
        <v>2</v>
      </c>
      <c r="I852" s="5" t="s">
        <v>2</v>
      </c>
      <c r="J852" t="s">
        <v>3</v>
      </c>
    </row>
    <row r="853" spans="1:10" x14ac:dyDescent="0.25">
      <c r="A853" s="6" t="s">
        <v>1956</v>
      </c>
      <c r="B853" s="13" t="str">
        <f>VLOOKUP(A853,MUNI_LIST!B:C,2,)</f>
        <v xml:space="preserve">FOND DU LAC                   </v>
      </c>
      <c r="C853" s="6" t="s">
        <v>2041</v>
      </c>
      <c r="D853" s="7" t="str">
        <f t="shared" si="13"/>
        <v>20292</v>
      </c>
      <c r="E853" s="13" t="str">
        <f>VLOOKUP(D853,MUNI_LIST!G:H,2,)</f>
        <v xml:space="preserve">CITY   </v>
      </c>
      <c r="F853" s="13" t="str">
        <f>VLOOKUP(D853,MUNI_LIST!I:J,2,)</f>
        <v>WAUPUN</v>
      </c>
      <c r="G853" s="5" t="s">
        <v>26</v>
      </c>
      <c r="H853" s="5" t="s">
        <v>177</v>
      </c>
      <c r="I853" s="5" t="s">
        <v>119</v>
      </c>
      <c r="J853" t="s">
        <v>10</v>
      </c>
    </row>
    <row r="854" spans="1:10" x14ac:dyDescent="0.25">
      <c r="A854" s="6" t="s">
        <v>1948</v>
      </c>
      <c r="B854" s="13" t="str">
        <f>VLOOKUP(A854,MUNI_LIST!B:C,2,)</f>
        <v xml:space="preserve">JEFFERSON                     </v>
      </c>
      <c r="C854" s="6" t="s">
        <v>2041</v>
      </c>
      <c r="D854" s="7" t="str">
        <f t="shared" si="13"/>
        <v>28292</v>
      </c>
      <c r="E854" s="13" t="str">
        <f>VLOOKUP(D854,MUNI_LIST!G:H,2,)</f>
        <v xml:space="preserve">CITY   </v>
      </c>
      <c r="F854" s="13" t="str">
        <f>VLOOKUP(D854,MUNI_LIST!I:J,2,)</f>
        <v>WHITEWATER</v>
      </c>
      <c r="G854" s="5" t="s">
        <v>89</v>
      </c>
      <c r="H854" s="5" t="s">
        <v>2</v>
      </c>
      <c r="I854" s="5" t="s">
        <v>2</v>
      </c>
      <c r="J854" t="s">
        <v>10</v>
      </c>
    </row>
    <row r="855" spans="1:10" x14ac:dyDescent="0.25">
      <c r="A855" s="6" t="s">
        <v>1969</v>
      </c>
      <c r="B855" s="13" t="str">
        <f>VLOOKUP(A855,MUNI_LIST!B:C,2,)</f>
        <v xml:space="preserve">MILWAUKEE                     </v>
      </c>
      <c r="C855" s="6" t="s">
        <v>2041</v>
      </c>
      <c r="D855" s="7" t="str">
        <f t="shared" si="13"/>
        <v>40292</v>
      </c>
      <c r="E855" s="13" t="str">
        <f>VLOOKUP(D855,MUNI_LIST!G:H,2,)</f>
        <v xml:space="preserve">CITY   </v>
      </c>
      <c r="F855" s="13" t="str">
        <f>VLOOKUP(D855,MUNI_LIST!I:J,2,)</f>
        <v>WEST ALLIS</v>
      </c>
      <c r="G855" s="5" t="s">
        <v>26</v>
      </c>
      <c r="H855" s="5" t="s">
        <v>2</v>
      </c>
      <c r="I855" s="5" t="s">
        <v>2</v>
      </c>
      <c r="J855" t="s">
        <v>10</v>
      </c>
    </row>
    <row r="856" spans="1:10" x14ac:dyDescent="0.25">
      <c r="A856" s="6" t="s">
        <v>1944</v>
      </c>
      <c r="B856" s="13" t="str">
        <f>VLOOKUP(A856,MUNI_LIST!B:C,2,)</f>
        <v xml:space="preserve">WAUPACA                       </v>
      </c>
      <c r="C856" s="6" t="s">
        <v>2041</v>
      </c>
      <c r="D856" s="7" t="str">
        <f t="shared" si="13"/>
        <v>68292</v>
      </c>
      <c r="E856" s="13" t="str">
        <f>VLOOKUP(D856,MUNI_LIST!G:H,2,)</f>
        <v xml:space="preserve">CITY   </v>
      </c>
      <c r="F856" s="13" t="str">
        <f>VLOOKUP(D856,MUNI_LIST!I:J,2,)</f>
        <v>WEYAUWEGA</v>
      </c>
      <c r="G856" s="5" t="s">
        <v>33</v>
      </c>
      <c r="H856" s="5" t="s">
        <v>436</v>
      </c>
      <c r="I856" s="5" t="s">
        <v>437</v>
      </c>
      <c r="J856" t="s">
        <v>3</v>
      </c>
    </row>
  </sheetData>
  <sheetProtection password="C782" sheet="1" objects="1" scenarios="1" sort="0" autoFilter="0" pivotTables="0"/>
  <autoFilter ref="A1:J856"/>
  <sortState ref="A2:H856">
    <sortCondition ref="C2:C856"/>
  </sortState>
  <pageMargins left="0.25" right="0.25" top="0.75" bottom="0.75" header="0.3" footer="0.3"/>
  <pageSetup paperSize="5" scale="6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7"/>
  <sheetViews>
    <sheetView workbookViewId="0">
      <selection activeCell="I1" sqref="I1"/>
    </sheetView>
  </sheetViews>
  <sheetFormatPr defaultRowHeight="15" x14ac:dyDescent="0.25"/>
  <cols>
    <col min="5" max="5" width="23.42578125" customWidth="1"/>
    <col min="10" max="10" width="21.140625" bestFit="1" customWidth="1"/>
  </cols>
  <sheetData>
    <row r="1" spans="1:10" ht="15.75" thickBot="1" x14ac:dyDescent="0.3">
      <c r="A1" s="10" t="s">
        <v>504</v>
      </c>
      <c r="B1" s="10" t="s">
        <v>505</v>
      </c>
      <c r="C1" s="10" t="s">
        <v>506</v>
      </c>
      <c r="D1" s="10" t="s">
        <v>507</v>
      </c>
      <c r="E1" s="10"/>
      <c r="F1" s="10"/>
      <c r="G1" s="10"/>
      <c r="H1" s="10" t="s">
        <v>508</v>
      </c>
      <c r="I1" s="10"/>
      <c r="J1" s="10" t="s">
        <v>509</v>
      </c>
    </row>
    <row r="2" spans="1:10" x14ac:dyDescent="0.25">
      <c r="A2">
        <v>79</v>
      </c>
      <c r="B2" t="str">
        <f t="shared" ref="B2:B21" si="0">"01"</f>
        <v>01</v>
      </c>
      <c r="C2" t="s">
        <v>510</v>
      </c>
      <c r="D2" t="str">
        <f>"002"</f>
        <v>002</v>
      </c>
      <c r="E2" t="str">
        <f t="shared" ref="E2:E65" si="1">F2&amp;J2</f>
        <v>T. ADAMS</v>
      </c>
      <c r="F2" t="s">
        <v>511</v>
      </c>
      <c r="G2" t="str">
        <f t="shared" ref="G2:G65" si="2">B2&amp;D2</f>
        <v>01002</v>
      </c>
      <c r="H2" t="s">
        <v>512</v>
      </c>
      <c r="I2" t="str">
        <f>B2&amp;D2</f>
        <v>01002</v>
      </c>
      <c r="J2" t="s">
        <v>513</v>
      </c>
    </row>
    <row r="3" spans="1:10" x14ac:dyDescent="0.25">
      <c r="A3">
        <v>79</v>
      </c>
      <c r="B3" t="str">
        <f t="shared" si="0"/>
        <v>01</v>
      </c>
      <c r="C3" t="s">
        <v>510</v>
      </c>
      <c r="D3" t="str">
        <f>"004"</f>
        <v>004</v>
      </c>
      <c r="E3" t="str">
        <f t="shared" si="1"/>
        <v>T. BIG FLATS</v>
      </c>
      <c r="F3" t="s">
        <v>511</v>
      </c>
      <c r="G3" t="str">
        <f t="shared" si="2"/>
        <v>01004</v>
      </c>
      <c r="H3" t="s">
        <v>512</v>
      </c>
      <c r="I3" t="str">
        <f t="shared" ref="I3:I66" si="3">B3&amp;D3</f>
        <v>01004</v>
      </c>
      <c r="J3" t="s">
        <v>514</v>
      </c>
    </row>
    <row r="4" spans="1:10" x14ac:dyDescent="0.25">
      <c r="A4">
        <v>79</v>
      </c>
      <c r="B4" t="str">
        <f t="shared" si="0"/>
        <v>01</v>
      </c>
      <c r="C4" t="s">
        <v>510</v>
      </c>
      <c r="D4" t="str">
        <f>"006"</f>
        <v>006</v>
      </c>
      <c r="E4" t="str">
        <f t="shared" si="1"/>
        <v>T. COLBURN</v>
      </c>
      <c r="F4" t="s">
        <v>511</v>
      </c>
      <c r="G4" t="str">
        <f t="shared" si="2"/>
        <v>01006</v>
      </c>
      <c r="H4" t="s">
        <v>512</v>
      </c>
      <c r="I4" t="str">
        <f t="shared" si="3"/>
        <v>01006</v>
      </c>
      <c r="J4" t="s">
        <v>515</v>
      </c>
    </row>
    <row r="5" spans="1:10" x14ac:dyDescent="0.25">
      <c r="A5">
        <v>79</v>
      </c>
      <c r="B5" t="str">
        <f t="shared" si="0"/>
        <v>01</v>
      </c>
      <c r="C5" t="s">
        <v>510</v>
      </c>
      <c r="D5" t="str">
        <f>"008"</f>
        <v>008</v>
      </c>
      <c r="E5" t="str">
        <f t="shared" si="1"/>
        <v>T. DELL PRAIRIE</v>
      </c>
      <c r="F5" t="s">
        <v>511</v>
      </c>
      <c r="G5" t="str">
        <f t="shared" si="2"/>
        <v>01008</v>
      </c>
      <c r="H5" t="s">
        <v>512</v>
      </c>
      <c r="I5" t="str">
        <f t="shared" si="3"/>
        <v>01008</v>
      </c>
      <c r="J5" t="s">
        <v>516</v>
      </c>
    </row>
    <row r="6" spans="1:10" x14ac:dyDescent="0.25">
      <c r="A6">
        <v>79</v>
      </c>
      <c r="B6" t="str">
        <f t="shared" si="0"/>
        <v>01</v>
      </c>
      <c r="C6" t="s">
        <v>510</v>
      </c>
      <c r="D6" t="str">
        <f>"010"</f>
        <v>010</v>
      </c>
      <c r="E6" t="str">
        <f t="shared" si="1"/>
        <v>T. EASTON</v>
      </c>
      <c r="F6" t="s">
        <v>511</v>
      </c>
      <c r="G6" t="str">
        <f t="shared" si="2"/>
        <v>01010</v>
      </c>
      <c r="H6" t="s">
        <v>512</v>
      </c>
      <c r="I6" t="str">
        <f t="shared" si="3"/>
        <v>01010</v>
      </c>
      <c r="J6" t="s">
        <v>517</v>
      </c>
    </row>
    <row r="7" spans="1:10" x14ac:dyDescent="0.25">
      <c r="A7">
        <v>79</v>
      </c>
      <c r="B7" t="str">
        <f t="shared" si="0"/>
        <v>01</v>
      </c>
      <c r="C7" t="s">
        <v>510</v>
      </c>
      <c r="D7" t="str">
        <f>"012"</f>
        <v>012</v>
      </c>
      <c r="E7" t="str">
        <f t="shared" si="1"/>
        <v>T. JACKSON</v>
      </c>
      <c r="F7" t="s">
        <v>511</v>
      </c>
      <c r="G7" t="str">
        <f t="shared" si="2"/>
        <v>01012</v>
      </c>
      <c r="H7" t="s">
        <v>512</v>
      </c>
      <c r="I7" t="str">
        <f t="shared" si="3"/>
        <v>01012</v>
      </c>
      <c r="J7" t="s">
        <v>518</v>
      </c>
    </row>
    <row r="8" spans="1:10" x14ac:dyDescent="0.25">
      <c r="A8">
        <v>79</v>
      </c>
      <c r="B8" t="str">
        <f t="shared" si="0"/>
        <v>01</v>
      </c>
      <c r="C8" t="s">
        <v>510</v>
      </c>
      <c r="D8" t="str">
        <f>"014"</f>
        <v>014</v>
      </c>
      <c r="E8" t="str">
        <f t="shared" si="1"/>
        <v>T. LEOLA</v>
      </c>
      <c r="F8" t="s">
        <v>511</v>
      </c>
      <c r="G8" t="str">
        <f t="shared" si="2"/>
        <v>01014</v>
      </c>
      <c r="H8" t="s">
        <v>512</v>
      </c>
      <c r="I8" t="str">
        <f t="shared" si="3"/>
        <v>01014</v>
      </c>
      <c r="J8" t="s">
        <v>519</v>
      </c>
    </row>
    <row r="9" spans="1:10" x14ac:dyDescent="0.25">
      <c r="A9">
        <v>79</v>
      </c>
      <c r="B9" t="str">
        <f t="shared" si="0"/>
        <v>01</v>
      </c>
      <c r="C9" t="s">
        <v>510</v>
      </c>
      <c r="D9" t="str">
        <f>"016"</f>
        <v>016</v>
      </c>
      <c r="E9" t="str">
        <f t="shared" si="1"/>
        <v>T. LINCOLN</v>
      </c>
      <c r="F9" t="s">
        <v>511</v>
      </c>
      <c r="G9" t="str">
        <f t="shared" si="2"/>
        <v>01016</v>
      </c>
      <c r="H9" t="s">
        <v>512</v>
      </c>
      <c r="I9" t="str">
        <f t="shared" si="3"/>
        <v>01016</v>
      </c>
      <c r="J9" t="s">
        <v>520</v>
      </c>
    </row>
    <row r="10" spans="1:10" x14ac:dyDescent="0.25">
      <c r="A10">
        <v>79</v>
      </c>
      <c r="B10" t="str">
        <f t="shared" si="0"/>
        <v>01</v>
      </c>
      <c r="C10" t="s">
        <v>510</v>
      </c>
      <c r="D10" t="str">
        <f>"018"</f>
        <v>018</v>
      </c>
      <c r="E10" t="str">
        <f t="shared" si="1"/>
        <v>T. MONROE</v>
      </c>
      <c r="F10" t="s">
        <v>511</v>
      </c>
      <c r="G10" t="str">
        <f t="shared" si="2"/>
        <v>01018</v>
      </c>
      <c r="H10" t="s">
        <v>512</v>
      </c>
      <c r="I10" t="str">
        <f t="shared" si="3"/>
        <v>01018</v>
      </c>
      <c r="J10" t="s">
        <v>521</v>
      </c>
    </row>
    <row r="11" spans="1:10" x14ac:dyDescent="0.25">
      <c r="A11">
        <v>79</v>
      </c>
      <c r="B11" t="str">
        <f t="shared" si="0"/>
        <v>01</v>
      </c>
      <c r="C11" t="s">
        <v>510</v>
      </c>
      <c r="D11" t="str">
        <f>"020"</f>
        <v>020</v>
      </c>
      <c r="E11" t="str">
        <f t="shared" si="1"/>
        <v>T. NEW CHESTER</v>
      </c>
      <c r="F11" t="s">
        <v>511</v>
      </c>
      <c r="G11" t="str">
        <f t="shared" si="2"/>
        <v>01020</v>
      </c>
      <c r="H11" t="s">
        <v>512</v>
      </c>
      <c r="I11" t="str">
        <f t="shared" si="3"/>
        <v>01020</v>
      </c>
      <c r="J11" t="s">
        <v>522</v>
      </c>
    </row>
    <row r="12" spans="1:10" x14ac:dyDescent="0.25">
      <c r="A12">
        <v>79</v>
      </c>
      <c r="B12" t="str">
        <f t="shared" si="0"/>
        <v>01</v>
      </c>
      <c r="C12" t="s">
        <v>510</v>
      </c>
      <c r="D12" t="str">
        <f>"022"</f>
        <v>022</v>
      </c>
      <c r="E12" t="str">
        <f t="shared" si="1"/>
        <v>T. NEW HAVEN</v>
      </c>
      <c r="F12" t="s">
        <v>511</v>
      </c>
      <c r="G12" t="str">
        <f t="shared" si="2"/>
        <v>01022</v>
      </c>
      <c r="H12" t="s">
        <v>512</v>
      </c>
      <c r="I12" t="str">
        <f t="shared" si="3"/>
        <v>01022</v>
      </c>
      <c r="J12" t="s">
        <v>523</v>
      </c>
    </row>
    <row r="13" spans="1:10" x14ac:dyDescent="0.25">
      <c r="A13">
        <v>79</v>
      </c>
      <c r="B13" t="str">
        <f t="shared" si="0"/>
        <v>01</v>
      </c>
      <c r="C13" t="s">
        <v>510</v>
      </c>
      <c r="D13" t="str">
        <f>"024"</f>
        <v>024</v>
      </c>
      <c r="E13" t="str">
        <f t="shared" si="1"/>
        <v>T. PRESTON</v>
      </c>
      <c r="F13" t="s">
        <v>511</v>
      </c>
      <c r="G13" t="str">
        <f t="shared" si="2"/>
        <v>01024</v>
      </c>
      <c r="H13" t="s">
        <v>512</v>
      </c>
      <c r="I13" t="str">
        <f t="shared" si="3"/>
        <v>01024</v>
      </c>
      <c r="J13" t="s">
        <v>524</v>
      </c>
    </row>
    <row r="14" spans="1:10" x14ac:dyDescent="0.25">
      <c r="A14">
        <v>79</v>
      </c>
      <c r="B14" t="str">
        <f t="shared" si="0"/>
        <v>01</v>
      </c>
      <c r="C14" t="s">
        <v>510</v>
      </c>
      <c r="D14" t="str">
        <f>"026"</f>
        <v>026</v>
      </c>
      <c r="E14" t="str">
        <f t="shared" si="1"/>
        <v>T. QUINCY</v>
      </c>
      <c r="F14" t="s">
        <v>511</v>
      </c>
      <c r="G14" t="str">
        <f t="shared" si="2"/>
        <v>01026</v>
      </c>
      <c r="H14" t="s">
        <v>512</v>
      </c>
      <c r="I14" t="str">
        <f t="shared" si="3"/>
        <v>01026</v>
      </c>
      <c r="J14" t="s">
        <v>525</v>
      </c>
    </row>
    <row r="15" spans="1:10" x14ac:dyDescent="0.25">
      <c r="A15">
        <v>79</v>
      </c>
      <c r="B15" t="str">
        <f t="shared" si="0"/>
        <v>01</v>
      </c>
      <c r="C15" t="s">
        <v>510</v>
      </c>
      <c r="D15" t="str">
        <f>"028"</f>
        <v>028</v>
      </c>
      <c r="E15" t="str">
        <f t="shared" si="1"/>
        <v>T. RICHFIELD</v>
      </c>
      <c r="F15" t="s">
        <v>511</v>
      </c>
      <c r="G15" t="str">
        <f t="shared" si="2"/>
        <v>01028</v>
      </c>
      <c r="H15" t="s">
        <v>512</v>
      </c>
      <c r="I15" t="str">
        <f t="shared" si="3"/>
        <v>01028</v>
      </c>
      <c r="J15" t="s">
        <v>526</v>
      </c>
    </row>
    <row r="16" spans="1:10" x14ac:dyDescent="0.25">
      <c r="A16">
        <v>79</v>
      </c>
      <c r="B16" t="str">
        <f t="shared" si="0"/>
        <v>01</v>
      </c>
      <c r="C16" t="s">
        <v>510</v>
      </c>
      <c r="D16" t="str">
        <f>"030"</f>
        <v>030</v>
      </c>
      <c r="E16" t="str">
        <f t="shared" si="1"/>
        <v>T. ROME</v>
      </c>
      <c r="F16" t="s">
        <v>511</v>
      </c>
      <c r="G16" t="str">
        <f t="shared" si="2"/>
        <v>01030</v>
      </c>
      <c r="H16" t="s">
        <v>512</v>
      </c>
      <c r="I16" t="str">
        <f t="shared" si="3"/>
        <v>01030</v>
      </c>
      <c r="J16" t="s">
        <v>527</v>
      </c>
    </row>
    <row r="17" spans="1:10" x14ac:dyDescent="0.25">
      <c r="A17">
        <v>79</v>
      </c>
      <c r="B17" t="str">
        <f t="shared" si="0"/>
        <v>01</v>
      </c>
      <c r="C17" t="s">
        <v>510</v>
      </c>
      <c r="D17" t="str">
        <f>"032"</f>
        <v>032</v>
      </c>
      <c r="E17" t="str">
        <f t="shared" si="1"/>
        <v>T. SPRINGVILLE</v>
      </c>
      <c r="F17" t="s">
        <v>511</v>
      </c>
      <c r="G17" t="str">
        <f t="shared" si="2"/>
        <v>01032</v>
      </c>
      <c r="H17" t="s">
        <v>512</v>
      </c>
      <c r="I17" t="str">
        <f t="shared" si="3"/>
        <v>01032</v>
      </c>
      <c r="J17" t="s">
        <v>528</v>
      </c>
    </row>
    <row r="18" spans="1:10" x14ac:dyDescent="0.25">
      <c r="A18">
        <v>79</v>
      </c>
      <c r="B18" t="str">
        <f t="shared" si="0"/>
        <v>01</v>
      </c>
      <c r="C18" t="s">
        <v>510</v>
      </c>
      <c r="D18" t="str">
        <f>"034"</f>
        <v>034</v>
      </c>
      <c r="E18" t="str">
        <f t="shared" si="1"/>
        <v>T. STRONGS PRAIRIE</v>
      </c>
      <c r="F18" t="s">
        <v>511</v>
      </c>
      <c r="G18" t="str">
        <f t="shared" si="2"/>
        <v>01034</v>
      </c>
      <c r="H18" t="s">
        <v>512</v>
      </c>
      <c r="I18" t="str">
        <f t="shared" si="3"/>
        <v>01034</v>
      </c>
      <c r="J18" t="s">
        <v>529</v>
      </c>
    </row>
    <row r="19" spans="1:10" x14ac:dyDescent="0.25">
      <c r="A19">
        <v>79</v>
      </c>
      <c r="B19" t="str">
        <f t="shared" si="0"/>
        <v>01</v>
      </c>
      <c r="C19" t="s">
        <v>510</v>
      </c>
      <c r="D19" t="str">
        <f>"126"</f>
        <v>126</v>
      </c>
      <c r="E19" t="str">
        <f t="shared" si="1"/>
        <v>V. FRIENDSHIP</v>
      </c>
      <c r="F19" t="s">
        <v>530</v>
      </c>
      <c r="G19" t="str">
        <f t="shared" si="2"/>
        <v>01126</v>
      </c>
      <c r="H19" t="s">
        <v>531</v>
      </c>
      <c r="I19" t="str">
        <f t="shared" si="3"/>
        <v>01126</v>
      </c>
      <c r="J19" t="s">
        <v>532</v>
      </c>
    </row>
    <row r="20" spans="1:10" x14ac:dyDescent="0.25">
      <c r="A20">
        <v>79</v>
      </c>
      <c r="B20" t="str">
        <f t="shared" si="0"/>
        <v>01</v>
      </c>
      <c r="C20" t="s">
        <v>510</v>
      </c>
      <c r="D20" t="str">
        <f>"201"</f>
        <v>201</v>
      </c>
      <c r="E20" t="str">
        <f t="shared" si="1"/>
        <v>C. ADAMS</v>
      </c>
      <c r="F20" t="s">
        <v>533</v>
      </c>
      <c r="G20" t="str">
        <f t="shared" si="2"/>
        <v>01201</v>
      </c>
      <c r="H20" t="s">
        <v>534</v>
      </c>
      <c r="I20" t="str">
        <f t="shared" si="3"/>
        <v>01201</v>
      </c>
      <c r="J20" t="s">
        <v>513</v>
      </c>
    </row>
    <row r="21" spans="1:10" x14ac:dyDescent="0.25">
      <c r="A21">
        <v>79</v>
      </c>
      <c r="B21" t="str">
        <f t="shared" si="0"/>
        <v>01</v>
      </c>
      <c r="C21" t="s">
        <v>510</v>
      </c>
      <c r="D21" t="str">
        <f>"291"</f>
        <v>291</v>
      </c>
      <c r="E21" t="str">
        <f t="shared" si="1"/>
        <v>C. WISCONSIN DELLS</v>
      </c>
      <c r="F21" t="s">
        <v>533</v>
      </c>
      <c r="G21" t="str">
        <f t="shared" si="2"/>
        <v>01291</v>
      </c>
      <c r="H21" t="s">
        <v>534</v>
      </c>
      <c r="I21" t="str">
        <f t="shared" si="3"/>
        <v>01291</v>
      </c>
      <c r="J21" t="s">
        <v>535</v>
      </c>
    </row>
    <row r="22" spans="1:10" x14ac:dyDescent="0.25">
      <c r="A22">
        <v>79</v>
      </c>
      <c r="B22" t="str">
        <f t="shared" ref="B22:B37" si="4">"02"</f>
        <v>02</v>
      </c>
      <c r="C22" t="s">
        <v>536</v>
      </c>
      <c r="D22" t="str">
        <f>"002"</f>
        <v>002</v>
      </c>
      <c r="E22" t="str">
        <f t="shared" si="1"/>
        <v>T. AGENDA</v>
      </c>
      <c r="F22" t="s">
        <v>511</v>
      </c>
      <c r="G22" t="str">
        <f t="shared" si="2"/>
        <v>02002</v>
      </c>
      <c r="H22" t="s">
        <v>512</v>
      </c>
      <c r="I22" t="str">
        <f t="shared" si="3"/>
        <v>02002</v>
      </c>
      <c r="J22" t="s">
        <v>537</v>
      </c>
    </row>
    <row r="23" spans="1:10" x14ac:dyDescent="0.25">
      <c r="A23">
        <v>79</v>
      </c>
      <c r="B23" t="str">
        <f t="shared" si="4"/>
        <v>02</v>
      </c>
      <c r="C23" t="s">
        <v>536</v>
      </c>
      <c r="D23" t="str">
        <f>"004"</f>
        <v>004</v>
      </c>
      <c r="E23" t="str">
        <f t="shared" si="1"/>
        <v>T. ASHLAND</v>
      </c>
      <c r="F23" t="s">
        <v>511</v>
      </c>
      <c r="G23" t="str">
        <f t="shared" si="2"/>
        <v>02004</v>
      </c>
      <c r="H23" t="s">
        <v>512</v>
      </c>
      <c r="I23" t="str">
        <f t="shared" si="3"/>
        <v>02004</v>
      </c>
      <c r="J23" t="s">
        <v>538</v>
      </c>
    </row>
    <row r="24" spans="1:10" x14ac:dyDescent="0.25">
      <c r="A24">
        <v>79</v>
      </c>
      <c r="B24" t="str">
        <f t="shared" si="4"/>
        <v>02</v>
      </c>
      <c r="C24" t="s">
        <v>536</v>
      </c>
      <c r="D24" t="str">
        <f>"006"</f>
        <v>006</v>
      </c>
      <c r="E24" t="str">
        <f t="shared" si="1"/>
        <v>T. CHIPPEWA</v>
      </c>
      <c r="F24" t="s">
        <v>511</v>
      </c>
      <c r="G24" t="str">
        <f t="shared" si="2"/>
        <v>02006</v>
      </c>
      <c r="H24" t="s">
        <v>512</v>
      </c>
      <c r="I24" t="str">
        <f t="shared" si="3"/>
        <v>02006</v>
      </c>
      <c r="J24" t="s">
        <v>539</v>
      </c>
    </row>
    <row r="25" spans="1:10" x14ac:dyDescent="0.25">
      <c r="A25">
        <v>79</v>
      </c>
      <c r="B25" t="str">
        <f t="shared" si="4"/>
        <v>02</v>
      </c>
      <c r="C25" t="s">
        <v>536</v>
      </c>
      <c r="D25" t="str">
        <f>"008"</f>
        <v>008</v>
      </c>
      <c r="E25" t="str">
        <f t="shared" si="1"/>
        <v>T. GINGLES</v>
      </c>
      <c r="F25" t="s">
        <v>511</v>
      </c>
      <c r="G25" t="str">
        <f t="shared" si="2"/>
        <v>02008</v>
      </c>
      <c r="H25" t="s">
        <v>512</v>
      </c>
      <c r="I25" t="str">
        <f t="shared" si="3"/>
        <v>02008</v>
      </c>
      <c r="J25" t="s">
        <v>540</v>
      </c>
    </row>
    <row r="26" spans="1:10" x14ac:dyDescent="0.25">
      <c r="A26">
        <v>79</v>
      </c>
      <c r="B26" t="str">
        <f t="shared" si="4"/>
        <v>02</v>
      </c>
      <c r="C26" t="s">
        <v>536</v>
      </c>
      <c r="D26" t="str">
        <f>"010"</f>
        <v>010</v>
      </c>
      <c r="E26" t="str">
        <f t="shared" si="1"/>
        <v>T. GORDON</v>
      </c>
      <c r="F26" t="s">
        <v>511</v>
      </c>
      <c r="G26" t="str">
        <f t="shared" si="2"/>
        <v>02010</v>
      </c>
      <c r="H26" t="s">
        <v>512</v>
      </c>
      <c r="I26" t="str">
        <f t="shared" si="3"/>
        <v>02010</v>
      </c>
      <c r="J26" t="s">
        <v>541</v>
      </c>
    </row>
    <row r="27" spans="1:10" x14ac:dyDescent="0.25">
      <c r="A27">
        <v>79</v>
      </c>
      <c r="B27" t="str">
        <f t="shared" si="4"/>
        <v>02</v>
      </c>
      <c r="C27" t="s">
        <v>536</v>
      </c>
      <c r="D27" t="str">
        <f>"012"</f>
        <v>012</v>
      </c>
      <c r="E27" t="str">
        <f t="shared" si="1"/>
        <v>T. JACOBS</v>
      </c>
      <c r="F27" t="s">
        <v>511</v>
      </c>
      <c r="G27" t="str">
        <f t="shared" si="2"/>
        <v>02012</v>
      </c>
      <c r="H27" t="s">
        <v>512</v>
      </c>
      <c r="I27" t="str">
        <f t="shared" si="3"/>
        <v>02012</v>
      </c>
      <c r="J27" t="s">
        <v>542</v>
      </c>
    </row>
    <row r="28" spans="1:10" x14ac:dyDescent="0.25">
      <c r="A28">
        <v>79</v>
      </c>
      <c r="B28" t="str">
        <f t="shared" si="4"/>
        <v>02</v>
      </c>
      <c r="C28" t="s">
        <v>536</v>
      </c>
      <c r="D28" t="str">
        <f>"014"</f>
        <v>014</v>
      </c>
      <c r="E28" t="str">
        <f t="shared" si="1"/>
        <v>T. LA POINTE</v>
      </c>
      <c r="F28" t="s">
        <v>511</v>
      </c>
      <c r="G28" t="str">
        <f t="shared" si="2"/>
        <v>02014</v>
      </c>
      <c r="H28" t="s">
        <v>512</v>
      </c>
      <c r="I28" t="str">
        <f t="shared" si="3"/>
        <v>02014</v>
      </c>
      <c r="J28" t="s">
        <v>543</v>
      </c>
    </row>
    <row r="29" spans="1:10" x14ac:dyDescent="0.25">
      <c r="A29">
        <v>79</v>
      </c>
      <c r="B29" t="str">
        <f t="shared" si="4"/>
        <v>02</v>
      </c>
      <c r="C29" t="s">
        <v>536</v>
      </c>
      <c r="D29" t="str">
        <f>"016"</f>
        <v>016</v>
      </c>
      <c r="E29" t="str">
        <f t="shared" si="1"/>
        <v>T. MARENGO</v>
      </c>
      <c r="F29" t="s">
        <v>511</v>
      </c>
      <c r="G29" t="str">
        <f t="shared" si="2"/>
        <v>02016</v>
      </c>
      <c r="H29" t="s">
        <v>512</v>
      </c>
      <c r="I29" t="str">
        <f t="shared" si="3"/>
        <v>02016</v>
      </c>
      <c r="J29" t="s">
        <v>544</v>
      </c>
    </row>
    <row r="30" spans="1:10" x14ac:dyDescent="0.25">
      <c r="A30">
        <v>79</v>
      </c>
      <c r="B30" t="str">
        <f t="shared" si="4"/>
        <v>02</v>
      </c>
      <c r="C30" t="s">
        <v>536</v>
      </c>
      <c r="D30" t="str">
        <f>"018"</f>
        <v>018</v>
      </c>
      <c r="E30" t="str">
        <f t="shared" si="1"/>
        <v>T. MORSE</v>
      </c>
      <c r="F30" t="s">
        <v>511</v>
      </c>
      <c r="G30" t="str">
        <f t="shared" si="2"/>
        <v>02018</v>
      </c>
      <c r="H30" t="s">
        <v>512</v>
      </c>
      <c r="I30" t="str">
        <f t="shared" si="3"/>
        <v>02018</v>
      </c>
      <c r="J30" t="s">
        <v>545</v>
      </c>
    </row>
    <row r="31" spans="1:10" x14ac:dyDescent="0.25">
      <c r="A31">
        <v>79</v>
      </c>
      <c r="B31" t="str">
        <f t="shared" si="4"/>
        <v>02</v>
      </c>
      <c r="C31" t="s">
        <v>536</v>
      </c>
      <c r="D31" t="str">
        <f>"020"</f>
        <v>020</v>
      </c>
      <c r="E31" t="str">
        <f t="shared" si="1"/>
        <v>T. PEEKSVILLE</v>
      </c>
      <c r="F31" t="s">
        <v>511</v>
      </c>
      <c r="G31" t="str">
        <f t="shared" si="2"/>
        <v>02020</v>
      </c>
      <c r="H31" t="s">
        <v>512</v>
      </c>
      <c r="I31" t="str">
        <f t="shared" si="3"/>
        <v>02020</v>
      </c>
      <c r="J31" t="s">
        <v>546</v>
      </c>
    </row>
    <row r="32" spans="1:10" x14ac:dyDescent="0.25">
      <c r="A32">
        <v>79</v>
      </c>
      <c r="B32" t="str">
        <f t="shared" si="4"/>
        <v>02</v>
      </c>
      <c r="C32" t="s">
        <v>536</v>
      </c>
      <c r="D32" t="str">
        <f>"022"</f>
        <v>022</v>
      </c>
      <c r="E32" t="str">
        <f t="shared" si="1"/>
        <v>T. SANBORN</v>
      </c>
      <c r="F32" t="s">
        <v>511</v>
      </c>
      <c r="G32" t="str">
        <f t="shared" si="2"/>
        <v>02022</v>
      </c>
      <c r="H32" t="s">
        <v>512</v>
      </c>
      <c r="I32" t="str">
        <f t="shared" si="3"/>
        <v>02022</v>
      </c>
      <c r="J32" t="s">
        <v>547</v>
      </c>
    </row>
    <row r="33" spans="1:10" x14ac:dyDescent="0.25">
      <c r="A33">
        <v>79</v>
      </c>
      <c r="B33" t="str">
        <f t="shared" si="4"/>
        <v>02</v>
      </c>
      <c r="C33" t="s">
        <v>536</v>
      </c>
      <c r="D33" t="str">
        <f>"024"</f>
        <v>024</v>
      </c>
      <c r="E33" t="str">
        <f t="shared" si="1"/>
        <v>T. SHANAGOLDEN</v>
      </c>
      <c r="F33" t="s">
        <v>511</v>
      </c>
      <c r="G33" t="str">
        <f t="shared" si="2"/>
        <v>02024</v>
      </c>
      <c r="H33" t="s">
        <v>512</v>
      </c>
      <c r="I33" t="str">
        <f t="shared" si="3"/>
        <v>02024</v>
      </c>
      <c r="J33" t="s">
        <v>548</v>
      </c>
    </row>
    <row r="34" spans="1:10" x14ac:dyDescent="0.25">
      <c r="A34">
        <v>79</v>
      </c>
      <c r="B34" t="str">
        <f t="shared" si="4"/>
        <v>02</v>
      </c>
      <c r="C34" t="s">
        <v>536</v>
      </c>
      <c r="D34" t="str">
        <f>"026"</f>
        <v>026</v>
      </c>
      <c r="E34" t="str">
        <f t="shared" si="1"/>
        <v>T. WHITE RIVER</v>
      </c>
      <c r="F34" t="s">
        <v>511</v>
      </c>
      <c r="G34" t="str">
        <f t="shared" si="2"/>
        <v>02026</v>
      </c>
      <c r="H34" t="s">
        <v>512</v>
      </c>
      <c r="I34" t="str">
        <f t="shared" si="3"/>
        <v>02026</v>
      </c>
      <c r="J34" t="s">
        <v>549</v>
      </c>
    </row>
    <row r="35" spans="1:10" x14ac:dyDescent="0.25">
      <c r="A35">
        <v>79</v>
      </c>
      <c r="B35" t="str">
        <f t="shared" si="4"/>
        <v>02</v>
      </c>
      <c r="C35" t="s">
        <v>536</v>
      </c>
      <c r="D35" t="str">
        <f>"106"</f>
        <v>106</v>
      </c>
      <c r="E35" t="str">
        <f t="shared" si="1"/>
        <v>V. BUTTERNUT</v>
      </c>
      <c r="F35" t="s">
        <v>530</v>
      </c>
      <c r="G35" t="str">
        <f t="shared" si="2"/>
        <v>02106</v>
      </c>
      <c r="H35" t="s">
        <v>531</v>
      </c>
      <c r="I35" t="str">
        <f t="shared" si="3"/>
        <v>02106</v>
      </c>
      <c r="J35" t="s">
        <v>550</v>
      </c>
    </row>
    <row r="36" spans="1:10" x14ac:dyDescent="0.25">
      <c r="A36">
        <v>79</v>
      </c>
      <c r="B36" t="str">
        <f t="shared" si="4"/>
        <v>02</v>
      </c>
      <c r="C36" t="s">
        <v>536</v>
      </c>
      <c r="D36" t="str">
        <f>"201"</f>
        <v>201</v>
      </c>
      <c r="E36" t="str">
        <f t="shared" si="1"/>
        <v>C. ASHLAND</v>
      </c>
      <c r="F36" t="s">
        <v>533</v>
      </c>
      <c r="G36" t="str">
        <f t="shared" si="2"/>
        <v>02201</v>
      </c>
      <c r="H36" t="s">
        <v>534</v>
      </c>
      <c r="I36" t="str">
        <f t="shared" si="3"/>
        <v>02201</v>
      </c>
      <c r="J36" t="s">
        <v>538</v>
      </c>
    </row>
    <row r="37" spans="1:10" x14ac:dyDescent="0.25">
      <c r="A37">
        <v>79</v>
      </c>
      <c r="B37" t="str">
        <f t="shared" si="4"/>
        <v>02</v>
      </c>
      <c r="C37" t="s">
        <v>536</v>
      </c>
      <c r="D37" t="str">
        <f>"251"</f>
        <v>251</v>
      </c>
      <c r="E37" t="str">
        <f t="shared" si="1"/>
        <v>C. MELLEN</v>
      </c>
      <c r="F37" t="s">
        <v>533</v>
      </c>
      <c r="G37" t="str">
        <f t="shared" si="2"/>
        <v>02251</v>
      </c>
      <c r="H37" t="s">
        <v>534</v>
      </c>
      <c r="I37" t="str">
        <f t="shared" si="3"/>
        <v>02251</v>
      </c>
      <c r="J37" t="s">
        <v>551</v>
      </c>
    </row>
    <row r="38" spans="1:10" x14ac:dyDescent="0.25">
      <c r="A38">
        <v>79</v>
      </c>
      <c r="B38" t="str">
        <f t="shared" ref="B38:B73" si="5">"03"</f>
        <v>03</v>
      </c>
      <c r="C38" t="s">
        <v>552</v>
      </c>
      <c r="D38" t="str">
        <f>"002"</f>
        <v>002</v>
      </c>
      <c r="E38" t="str">
        <f t="shared" si="1"/>
        <v>T. ALMENA</v>
      </c>
      <c r="F38" t="s">
        <v>511</v>
      </c>
      <c r="G38" t="str">
        <f t="shared" si="2"/>
        <v>03002</v>
      </c>
      <c r="H38" t="s">
        <v>512</v>
      </c>
      <c r="I38" t="str">
        <f t="shared" si="3"/>
        <v>03002</v>
      </c>
      <c r="J38" t="s">
        <v>553</v>
      </c>
    </row>
    <row r="39" spans="1:10" x14ac:dyDescent="0.25">
      <c r="A39">
        <v>79</v>
      </c>
      <c r="B39" t="str">
        <f t="shared" si="5"/>
        <v>03</v>
      </c>
      <c r="C39" t="s">
        <v>552</v>
      </c>
      <c r="D39" t="str">
        <f>"004"</f>
        <v>004</v>
      </c>
      <c r="E39" t="str">
        <f t="shared" si="1"/>
        <v>T. ARLAND</v>
      </c>
      <c r="F39" t="s">
        <v>511</v>
      </c>
      <c r="G39" t="str">
        <f t="shared" si="2"/>
        <v>03004</v>
      </c>
      <c r="H39" t="s">
        <v>512</v>
      </c>
      <c r="I39" t="str">
        <f t="shared" si="3"/>
        <v>03004</v>
      </c>
      <c r="J39" t="s">
        <v>554</v>
      </c>
    </row>
    <row r="40" spans="1:10" x14ac:dyDescent="0.25">
      <c r="A40">
        <v>79</v>
      </c>
      <c r="B40" t="str">
        <f t="shared" si="5"/>
        <v>03</v>
      </c>
      <c r="C40" t="s">
        <v>552</v>
      </c>
      <c r="D40" t="str">
        <f>"006"</f>
        <v>006</v>
      </c>
      <c r="E40" t="str">
        <f t="shared" si="1"/>
        <v>T. BARRON</v>
      </c>
      <c r="F40" t="s">
        <v>511</v>
      </c>
      <c r="G40" t="str">
        <f t="shared" si="2"/>
        <v>03006</v>
      </c>
      <c r="H40" t="s">
        <v>512</v>
      </c>
      <c r="I40" t="str">
        <f t="shared" si="3"/>
        <v>03006</v>
      </c>
      <c r="J40" t="s">
        <v>555</v>
      </c>
    </row>
    <row r="41" spans="1:10" x14ac:dyDescent="0.25">
      <c r="A41">
        <v>79</v>
      </c>
      <c r="B41" t="str">
        <f t="shared" si="5"/>
        <v>03</v>
      </c>
      <c r="C41" t="s">
        <v>552</v>
      </c>
      <c r="D41" t="str">
        <f>"008"</f>
        <v>008</v>
      </c>
      <c r="E41" t="str">
        <f t="shared" si="1"/>
        <v>T. BEAR LAKE</v>
      </c>
      <c r="F41" t="s">
        <v>511</v>
      </c>
      <c r="G41" t="str">
        <f t="shared" si="2"/>
        <v>03008</v>
      </c>
      <c r="H41" t="s">
        <v>512</v>
      </c>
      <c r="I41" t="str">
        <f t="shared" si="3"/>
        <v>03008</v>
      </c>
      <c r="J41" t="s">
        <v>556</v>
      </c>
    </row>
    <row r="42" spans="1:10" x14ac:dyDescent="0.25">
      <c r="A42">
        <v>79</v>
      </c>
      <c r="B42" t="str">
        <f t="shared" si="5"/>
        <v>03</v>
      </c>
      <c r="C42" t="s">
        <v>552</v>
      </c>
      <c r="D42" t="str">
        <f>"010"</f>
        <v>010</v>
      </c>
      <c r="E42" t="str">
        <f t="shared" si="1"/>
        <v>T. CEDAR LAKE</v>
      </c>
      <c r="F42" t="s">
        <v>511</v>
      </c>
      <c r="G42" t="str">
        <f t="shared" si="2"/>
        <v>03010</v>
      </c>
      <c r="H42" t="s">
        <v>512</v>
      </c>
      <c r="I42" t="str">
        <f t="shared" si="3"/>
        <v>03010</v>
      </c>
      <c r="J42" t="s">
        <v>557</v>
      </c>
    </row>
    <row r="43" spans="1:10" x14ac:dyDescent="0.25">
      <c r="A43">
        <v>79</v>
      </c>
      <c r="B43" t="str">
        <f t="shared" si="5"/>
        <v>03</v>
      </c>
      <c r="C43" t="s">
        <v>552</v>
      </c>
      <c r="D43" t="str">
        <f>"012"</f>
        <v>012</v>
      </c>
      <c r="E43" t="str">
        <f t="shared" si="1"/>
        <v>T. CHETEK</v>
      </c>
      <c r="F43" t="s">
        <v>511</v>
      </c>
      <c r="G43" t="str">
        <f t="shared" si="2"/>
        <v>03012</v>
      </c>
      <c r="H43" t="s">
        <v>512</v>
      </c>
      <c r="I43" t="str">
        <f t="shared" si="3"/>
        <v>03012</v>
      </c>
      <c r="J43" t="s">
        <v>558</v>
      </c>
    </row>
    <row r="44" spans="1:10" x14ac:dyDescent="0.25">
      <c r="A44">
        <v>79</v>
      </c>
      <c r="B44" t="str">
        <f t="shared" si="5"/>
        <v>03</v>
      </c>
      <c r="C44" t="s">
        <v>552</v>
      </c>
      <c r="D44" t="str">
        <f>"014"</f>
        <v>014</v>
      </c>
      <c r="E44" t="str">
        <f t="shared" si="1"/>
        <v>T. CLINTON</v>
      </c>
      <c r="F44" t="s">
        <v>511</v>
      </c>
      <c r="G44" t="str">
        <f t="shared" si="2"/>
        <v>03014</v>
      </c>
      <c r="H44" t="s">
        <v>512</v>
      </c>
      <c r="I44" t="str">
        <f t="shared" si="3"/>
        <v>03014</v>
      </c>
      <c r="J44" t="s">
        <v>559</v>
      </c>
    </row>
    <row r="45" spans="1:10" x14ac:dyDescent="0.25">
      <c r="A45">
        <v>79</v>
      </c>
      <c r="B45" t="str">
        <f t="shared" si="5"/>
        <v>03</v>
      </c>
      <c r="C45" t="s">
        <v>552</v>
      </c>
      <c r="D45" t="str">
        <f>"016"</f>
        <v>016</v>
      </c>
      <c r="E45" t="str">
        <f t="shared" si="1"/>
        <v>T. CRYSTAL LAKE</v>
      </c>
      <c r="F45" t="s">
        <v>511</v>
      </c>
      <c r="G45" t="str">
        <f t="shared" si="2"/>
        <v>03016</v>
      </c>
      <c r="H45" t="s">
        <v>512</v>
      </c>
      <c r="I45" t="str">
        <f t="shared" si="3"/>
        <v>03016</v>
      </c>
      <c r="J45" t="s">
        <v>560</v>
      </c>
    </row>
    <row r="46" spans="1:10" x14ac:dyDescent="0.25">
      <c r="A46">
        <v>79</v>
      </c>
      <c r="B46" t="str">
        <f t="shared" si="5"/>
        <v>03</v>
      </c>
      <c r="C46" t="s">
        <v>552</v>
      </c>
      <c r="D46" t="str">
        <f>"018"</f>
        <v>018</v>
      </c>
      <c r="E46" t="str">
        <f t="shared" si="1"/>
        <v>T. CUMBERLAND</v>
      </c>
      <c r="F46" t="s">
        <v>511</v>
      </c>
      <c r="G46" t="str">
        <f t="shared" si="2"/>
        <v>03018</v>
      </c>
      <c r="H46" t="s">
        <v>512</v>
      </c>
      <c r="I46" t="str">
        <f t="shared" si="3"/>
        <v>03018</v>
      </c>
      <c r="J46" t="s">
        <v>561</v>
      </c>
    </row>
    <row r="47" spans="1:10" x14ac:dyDescent="0.25">
      <c r="A47">
        <v>79</v>
      </c>
      <c r="B47" t="str">
        <f t="shared" si="5"/>
        <v>03</v>
      </c>
      <c r="C47" t="s">
        <v>552</v>
      </c>
      <c r="D47" t="str">
        <f>"020"</f>
        <v>020</v>
      </c>
      <c r="E47" t="str">
        <f t="shared" si="1"/>
        <v>T. DALLAS</v>
      </c>
      <c r="F47" t="s">
        <v>511</v>
      </c>
      <c r="G47" t="str">
        <f t="shared" si="2"/>
        <v>03020</v>
      </c>
      <c r="H47" t="s">
        <v>512</v>
      </c>
      <c r="I47" t="str">
        <f t="shared" si="3"/>
        <v>03020</v>
      </c>
      <c r="J47" t="s">
        <v>562</v>
      </c>
    </row>
    <row r="48" spans="1:10" x14ac:dyDescent="0.25">
      <c r="A48">
        <v>79</v>
      </c>
      <c r="B48" t="str">
        <f t="shared" si="5"/>
        <v>03</v>
      </c>
      <c r="C48" t="s">
        <v>552</v>
      </c>
      <c r="D48" t="str">
        <f>"022"</f>
        <v>022</v>
      </c>
      <c r="E48" t="str">
        <f t="shared" si="1"/>
        <v>T. DOVRE</v>
      </c>
      <c r="F48" t="s">
        <v>511</v>
      </c>
      <c r="G48" t="str">
        <f t="shared" si="2"/>
        <v>03022</v>
      </c>
      <c r="H48" t="s">
        <v>512</v>
      </c>
      <c r="I48" t="str">
        <f t="shared" si="3"/>
        <v>03022</v>
      </c>
      <c r="J48" t="s">
        <v>563</v>
      </c>
    </row>
    <row r="49" spans="1:10" x14ac:dyDescent="0.25">
      <c r="A49">
        <v>79</v>
      </c>
      <c r="B49" t="str">
        <f t="shared" si="5"/>
        <v>03</v>
      </c>
      <c r="C49" t="s">
        <v>552</v>
      </c>
      <c r="D49" t="str">
        <f>"024"</f>
        <v>024</v>
      </c>
      <c r="E49" t="str">
        <f t="shared" si="1"/>
        <v>T. DOYLE</v>
      </c>
      <c r="F49" t="s">
        <v>511</v>
      </c>
      <c r="G49" t="str">
        <f t="shared" si="2"/>
        <v>03024</v>
      </c>
      <c r="H49" t="s">
        <v>512</v>
      </c>
      <c r="I49" t="str">
        <f t="shared" si="3"/>
        <v>03024</v>
      </c>
      <c r="J49" t="s">
        <v>564</v>
      </c>
    </row>
    <row r="50" spans="1:10" x14ac:dyDescent="0.25">
      <c r="A50">
        <v>79</v>
      </c>
      <c r="B50" t="str">
        <f t="shared" si="5"/>
        <v>03</v>
      </c>
      <c r="C50" t="s">
        <v>552</v>
      </c>
      <c r="D50" t="str">
        <f>"026"</f>
        <v>026</v>
      </c>
      <c r="E50" t="str">
        <f t="shared" si="1"/>
        <v>T. LAKELAND</v>
      </c>
      <c r="F50" t="s">
        <v>511</v>
      </c>
      <c r="G50" t="str">
        <f t="shared" si="2"/>
        <v>03026</v>
      </c>
      <c r="H50" t="s">
        <v>512</v>
      </c>
      <c r="I50" t="str">
        <f t="shared" si="3"/>
        <v>03026</v>
      </c>
      <c r="J50" t="s">
        <v>565</v>
      </c>
    </row>
    <row r="51" spans="1:10" x14ac:dyDescent="0.25">
      <c r="A51">
        <v>79</v>
      </c>
      <c r="B51" t="str">
        <f t="shared" si="5"/>
        <v>03</v>
      </c>
      <c r="C51" t="s">
        <v>552</v>
      </c>
      <c r="D51" t="str">
        <f>"028"</f>
        <v>028</v>
      </c>
      <c r="E51" t="str">
        <f t="shared" si="1"/>
        <v>T. MAPLE GROVE</v>
      </c>
      <c r="F51" t="s">
        <v>511</v>
      </c>
      <c r="G51" t="str">
        <f t="shared" si="2"/>
        <v>03028</v>
      </c>
      <c r="H51" t="s">
        <v>512</v>
      </c>
      <c r="I51" t="str">
        <f t="shared" si="3"/>
        <v>03028</v>
      </c>
      <c r="J51" t="s">
        <v>566</v>
      </c>
    </row>
    <row r="52" spans="1:10" x14ac:dyDescent="0.25">
      <c r="A52">
        <v>79</v>
      </c>
      <c r="B52" t="str">
        <f t="shared" si="5"/>
        <v>03</v>
      </c>
      <c r="C52" t="s">
        <v>552</v>
      </c>
      <c r="D52" t="str">
        <f>"030"</f>
        <v>030</v>
      </c>
      <c r="E52" t="str">
        <f t="shared" si="1"/>
        <v>T. MAPLE PLAIN</v>
      </c>
      <c r="F52" t="s">
        <v>511</v>
      </c>
      <c r="G52" t="str">
        <f t="shared" si="2"/>
        <v>03030</v>
      </c>
      <c r="H52" t="s">
        <v>512</v>
      </c>
      <c r="I52" t="str">
        <f t="shared" si="3"/>
        <v>03030</v>
      </c>
      <c r="J52" t="s">
        <v>567</v>
      </c>
    </row>
    <row r="53" spans="1:10" x14ac:dyDescent="0.25">
      <c r="A53">
        <v>79</v>
      </c>
      <c r="B53" t="str">
        <f t="shared" si="5"/>
        <v>03</v>
      </c>
      <c r="C53" t="s">
        <v>552</v>
      </c>
      <c r="D53" t="str">
        <f>"032"</f>
        <v>032</v>
      </c>
      <c r="E53" t="str">
        <f t="shared" si="1"/>
        <v>T. OAK GROVE</v>
      </c>
      <c r="F53" t="s">
        <v>511</v>
      </c>
      <c r="G53" t="str">
        <f t="shared" si="2"/>
        <v>03032</v>
      </c>
      <c r="H53" t="s">
        <v>512</v>
      </c>
      <c r="I53" t="str">
        <f t="shared" si="3"/>
        <v>03032</v>
      </c>
      <c r="J53" t="s">
        <v>568</v>
      </c>
    </row>
    <row r="54" spans="1:10" x14ac:dyDescent="0.25">
      <c r="A54">
        <v>79</v>
      </c>
      <c r="B54" t="str">
        <f t="shared" si="5"/>
        <v>03</v>
      </c>
      <c r="C54" t="s">
        <v>552</v>
      </c>
      <c r="D54" t="str">
        <f>"034"</f>
        <v>034</v>
      </c>
      <c r="E54" t="str">
        <f t="shared" si="1"/>
        <v>T. PRAIRIE FARM</v>
      </c>
      <c r="F54" t="s">
        <v>511</v>
      </c>
      <c r="G54" t="str">
        <f t="shared" si="2"/>
        <v>03034</v>
      </c>
      <c r="H54" t="s">
        <v>512</v>
      </c>
      <c r="I54" t="str">
        <f t="shared" si="3"/>
        <v>03034</v>
      </c>
      <c r="J54" t="s">
        <v>569</v>
      </c>
    </row>
    <row r="55" spans="1:10" x14ac:dyDescent="0.25">
      <c r="A55">
        <v>79</v>
      </c>
      <c r="B55" t="str">
        <f t="shared" si="5"/>
        <v>03</v>
      </c>
      <c r="C55" t="s">
        <v>552</v>
      </c>
      <c r="D55" t="str">
        <f>"036"</f>
        <v>036</v>
      </c>
      <c r="E55" t="str">
        <f t="shared" si="1"/>
        <v>T. PRAIRIE LAKE</v>
      </c>
      <c r="F55" t="s">
        <v>511</v>
      </c>
      <c r="G55" t="str">
        <f t="shared" si="2"/>
        <v>03036</v>
      </c>
      <c r="H55" t="s">
        <v>512</v>
      </c>
      <c r="I55" t="str">
        <f t="shared" si="3"/>
        <v>03036</v>
      </c>
      <c r="J55" t="s">
        <v>570</v>
      </c>
    </row>
    <row r="56" spans="1:10" x14ac:dyDescent="0.25">
      <c r="A56">
        <v>79</v>
      </c>
      <c r="B56" t="str">
        <f t="shared" si="5"/>
        <v>03</v>
      </c>
      <c r="C56" t="s">
        <v>552</v>
      </c>
      <c r="D56" t="str">
        <f>"038"</f>
        <v>038</v>
      </c>
      <c r="E56" t="str">
        <f t="shared" si="1"/>
        <v>T. RICE LAKE</v>
      </c>
      <c r="F56" t="s">
        <v>511</v>
      </c>
      <c r="G56" t="str">
        <f t="shared" si="2"/>
        <v>03038</v>
      </c>
      <c r="H56" t="s">
        <v>512</v>
      </c>
      <c r="I56" t="str">
        <f t="shared" si="3"/>
        <v>03038</v>
      </c>
      <c r="J56" t="s">
        <v>571</v>
      </c>
    </row>
    <row r="57" spans="1:10" x14ac:dyDescent="0.25">
      <c r="A57">
        <v>79</v>
      </c>
      <c r="B57" t="str">
        <f t="shared" si="5"/>
        <v>03</v>
      </c>
      <c r="C57" t="s">
        <v>552</v>
      </c>
      <c r="D57" t="str">
        <f>"040"</f>
        <v>040</v>
      </c>
      <c r="E57" t="str">
        <f t="shared" si="1"/>
        <v>T. SIOUX CREEK</v>
      </c>
      <c r="F57" t="s">
        <v>511</v>
      </c>
      <c r="G57" t="str">
        <f t="shared" si="2"/>
        <v>03040</v>
      </c>
      <c r="H57" t="s">
        <v>512</v>
      </c>
      <c r="I57" t="str">
        <f t="shared" si="3"/>
        <v>03040</v>
      </c>
      <c r="J57" t="s">
        <v>572</v>
      </c>
    </row>
    <row r="58" spans="1:10" x14ac:dyDescent="0.25">
      <c r="A58">
        <v>79</v>
      </c>
      <c r="B58" t="str">
        <f t="shared" si="5"/>
        <v>03</v>
      </c>
      <c r="C58" t="s">
        <v>552</v>
      </c>
      <c r="D58" t="str">
        <f>"042"</f>
        <v>042</v>
      </c>
      <c r="E58" t="str">
        <f t="shared" si="1"/>
        <v>T. STANFOLD</v>
      </c>
      <c r="F58" t="s">
        <v>511</v>
      </c>
      <c r="G58" t="str">
        <f t="shared" si="2"/>
        <v>03042</v>
      </c>
      <c r="H58" t="s">
        <v>512</v>
      </c>
      <c r="I58" t="str">
        <f t="shared" si="3"/>
        <v>03042</v>
      </c>
      <c r="J58" t="s">
        <v>573</v>
      </c>
    </row>
    <row r="59" spans="1:10" x14ac:dyDescent="0.25">
      <c r="A59">
        <v>79</v>
      </c>
      <c r="B59" t="str">
        <f t="shared" si="5"/>
        <v>03</v>
      </c>
      <c r="C59" t="s">
        <v>552</v>
      </c>
      <c r="D59" t="str">
        <f>"044"</f>
        <v>044</v>
      </c>
      <c r="E59" t="str">
        <f t="shared" si="1"/>
        <v>T. STANLEY</v>
      </c>
      <c r="F59" t="s">
        <v>511</v>
      </c>
      <c r="G59" t="str">
        <f t="shared" si="2"/>
        <v>03044</v>
      </c>
      <c r="H59" t="s">
        <v>512</v>
      </c>
      <c r="I59" t="str">
        <f t="shared" si="3"/>
        <v>03044</v>
      </c>
      <c r="J59" t="s">
        <v>574</v>
      </c>
    </row>
    <row r="60" spans="1:10" x14ac:dyDescent="0.25">
      <c r="A60">
        <v>79</v>
      </c>
      <c r="B60" t="str">
        <f t="shared" si="5"/>
        <v>03</v>
      </c>
      <c r="C60" t="s">
        <v>552</v>
      </c>
      <c r="D60" t="str">
        <f>"046"</f>
        <v>046</v>
      </c>
      <c r="E60" t="str">
        <f t="shared" si="1"/>
        <v>T. SUMNER</v>
      </c>
      <c r="F60" t="s">
        <v>511</v>
      </c>
      <c r="G60" t="str">
        <f t="shared" si="2"/>
        <v>03046</v>
      </c>
      <c r="H60" t="s">
        <v>512</v>
      </c>
      <c r="I60" t="str">
        <f t="shared" si="3"/>
        <v>03046</v>
      </c>
      <c r="J60" t="s">
        <v>575</v>
      </c>
    </row>
    <row r="61" spans="1:10" x14ac:dyDescent="0.25">
      <c r="A61">
        <v>79</v>
      </c>
      <c r="B61" t="str">
        <f t="shared" si="5"/>
        <v>03</v>
      </c>
      <c r="C61" t="s">
        <v>552</v>
      </c>
      <c r="D61" t="str">
        <f>"048"</f>
        <v>048</v>
      </c>
      <c r="E61" t="str">
        <f t="shared" si="1"/>
        <v>T. TURTLE LAKE</v>
      </c>
      <c r="F61" t="s">
        <v>511</v>
      </c>
      <c r="G61" t="str">
        <f t="shared" si="2"/>
        <v>03048</v>
      </c>
      <c r="H61" t="s">
        <v>512</v>
      </c>
      <c r="I61" t="str">
        <f t="shared" si="3"/>
        <v>03048</v>
      </c>
      <c r="J61" t="s">
        <v>576</v>
      </c>
    </row>
    <row r="62" spans="1:10" x14ac:dyDescent="0.25">
      <c r="A62">
        <v>79</v>
      </c>
      <c r="B62" t="str">
        <f t="shared" si="5"/>
        <v>03</v>
      </c>
      <c r="C62" t="s">
        <v>552</v>
      </c>
      <c r="D62" t="str">
        <f>"050"</f>
        <v>050</v>
      </c>
      <c r="E62" t="str">
        <f t="shared" si="1"/>
        <v>T. VANCE CREEK</v>
      </c>
      <c r="F62" t="s">
        <v>511</v>
      </c>
      <c r="G62" t="str">
        <f t="shared" si="2"/>
        <v>03050</v>
      </c>
      <c r="H62" t="s">
        <v>512</v>
      </c>
      <c r="I62" t="str">
        <f t="shared" si="3"/>
        <v>03050</v>
      </c>
      <c r="J62" t="s">
        <v>577</v>
      </c>
    </row>
    <row r="63" spans="1:10" x14ac:dyDescent="0.25">
      <c r="A63">
        <v>79</v>
      </c>
      <c r="B63" t="str">
        <f t="shared" si="5"/>
        <v>03</v>
      </c>
      <c r="C63" t="s">
        <v>552</v>
      </c>
      <c r="D63" t="str">
        <f>"101"</f>
        <v>101</v>
      </c>
      <c r="E63" t="str">
        <f t="shared" si="1"/>
        <v>V. ALMENA</v>
      </c>
      <c r="F63" t="s">
        <v>530</v>
      </c>
      <c r="G63" t="str">
        <f t="shared" si="2"/>
        <v>03101</v>
      </c>
      <c r="H63" t="s">
        <v>531</v>
      </c>
      <c r="I63" t="str">
        <f t="shared" si="3"/>
        <v>03101</v>
      </c>
      <c r="J63" t="s">
        <v>553</v>
      </c>
    </row>
    <row r="64" spans="1:10" x14ac:dyDescent="0.25">
      <c r="A64">
        <v>79</v>
      </c>
      <c r="B64" t="str">
        <f t="shared" si="5"/>
        <v>03</v>
      </c>
      <c r="C64" t="s">
        <v>552</v>
      </c>
      <c r="D64" t="str">
        <f>"111"</f>
        <v>111</v>
      </c>
      <c r="E64" t="str">
        <f t="shared" si="1"/>
        <v>V. CAMERON</v>
      </c>
      <c r="F64" t="s">
        <v>530</v>
      </c>
      <c r="G64" t="str">
        <f t="shared" si="2"/>
        <v>03111</v>
      </c>
      <c r="H64" t="s">
        <v>531</v>
      </c>
      <c r="I64" t="str">
        <f t="shared" si="3"/>
        <v>03111</v>
      </c>
      <c r="J64" t="s">
        <v>578</v>
      </c>
    </row>
    <row r="65" spans="1:10" x14ac:dyDescent="0.25">
      <c r="A65">
        <v>79</v>
      </c>
      <c r="B65" t="str">
        <f t="shared" si="5"/>
        <v>03</v>
      </c>
      <c r="C65" t="s">
        <v>552</v>
      </c>
      <c r="D65" t="str">
        <f>"116"</f>
        <v>116</v>
      </c>
      <c r="E65" t="str">
        <f t="shared" si="1"/>
        <v>V. DALLAS</v>
      </c>
      <c r="F65" t="s">
        <v>530</v>
      </c>
      <c r="G65" t="str">
        <f t="shared" si="2"/>
        <v>03116</v>
      </c>
      <c r="H65" t="s">
        <v>531</v>
      </c>
      <c r="I65" t="str">
        <f t="shared" si="3"/>
        <v>03116</v>
      </c>
      <c r="J65" t="s">
        <v>562</v>
      </c>
    </row>
    <row r="66" spans="1:10" x14ac:dyDescent="0.25">
      <c r="A66">
        <v>79</v>
      </c>
      <c r="B66" t="str">
        <f t="shared" si="5"/>
        <v>03</v>
      </c>
      <c r="C66" t="s">
        <v>552</v>
      </c>
      <c r="D66" t="str">
        <f>"136"</f>
        <v>136</v>
      </c>
      <c r="E66" t="str">
        <f t="shared" ref="E66:E129" si="6">F66&amp;J66</f>
        <v>V. HAUGEN</v>
      </c>
      <c r="F66" t="s">
        <v>530</v>
      </c>
      <c r="G66" t="str">
        <f t="shared" ref="G66:G129" si="7">B66&amp;D66</f>
        <v>03136</v>
      </c>
      <c r="H66" t="s">
        <v>531</v>
      </c>
      <c r="I66" t="str">
        <f t="shared" si="3"/>
        <v>03136</v>
      </c>
      <c r="J66" t="s">
        <v>579</v>
      </c>
    </row>
    <row r="67" spans="1:10" x14ac:dyDescent="0.25">
      <c r="A67">
        <v>79</v>
      </c>
      <c r="B67" t="str">
        <f t="shared" si="5"/>
        <v>03</v>
      </c>
      <c r="C67" t="s">
        <v>552</v>
      </c>
      <c r="D67" t="str">
        <f>"151"</f>
        <v>151</v>
      </c>
      <c r="E67" t="str">
        <f t="shared" si="6"/>
        <v>V. NEW AUBURN</v>
      </c>
      <c r="F67" t="s">
        <v>530</v>
      </c>
      <c r="G67" t="str">
        <f t="shared" si="7"/>
        <v>03151</v>
      </c>
      <c r="H67" t="s">
        <v>531</v>
      </c>
      <c r="I67" t="str">
        <f t="shared" ref="I67:I130" si="8">B67&amp;D67</f>
        <v>03151</v>
      </c>
      <c r="J67" t="s">
        <v>580</v>
      </c>
    </row>
    <row r="68" spans="1:10" x14ac:dyDescent="0.25">
      <c r="A68">
        <v>79</v>
      </c>
      <c r="B68" t="str">
        <f t="shared" si="5"/>
        <v>03</v>
      </c>
      <c r="C68" t="s">
        <v>552</v>
      </c>
      <c r="D68" t="str">
        <f>"171"</f>
        <v>171</v>
      </c>
      <c r="E68" t="str">
        <f t="shared" si="6"/>
        <v>V. PRAIRIE FARM</v>
      </c>
      <c r="F68" t="s">
        <v>530</v>
      </c>
      <c r="G68" t="str">
        <f t="shared" si="7"/>
        <v>03171</v>
      </c>
      <c r="H68" t="s">
        <v>531</v>
      </c>
      <c r="I68" t="str">
        <f t="shared" si="8"/>
        <v>03171</v>
      </c>
      <c r="J68" t="s">
        <v>569</v>
      </c>
    </row>
    <row r="69" spans="1:10" x14ac:dyDescent="0.25">
      <c r="A69">
        <v>79</v>
      </c>
      <c r="B69" t="str">
        <f t="shared" si="5"/>
        <v>03</v>
      </c>
      <c r="C69" t="s">
        <v>552</v>
      </c>
      <c r="D69" t="str">
        <f>"186"</f>
        <v>186</v>
      </c>
      <c r="E69" t="str">
        <f t="shared" si="6"/>
        <v>V. TURTLE LAKE</v>
      </c>
      <c r="F69" t="s">
        <v>530</v>
      </c>
      <c r="G69" t="str">
        <f t="shared" si="7"/>
        <v>03186</v>
      </c>
      <c r="H69" t="s">
        <v>531</v>
      </c>
      <c r="I69" t="str">
        <f t="shared" si="8"/>
        <v>03186</v>
      </c>
      <c r="J69" t="s">
        <v>576</v>
      </c>
    </row>
    <row r="70" spans="1:10" x14ac:dyDescent="0.25">
      <c r="A70">
        <v>79</v>
      </c>
      <c r="B70" t="str">
        <f t="shared" si="5"/>
        <v>03</v>
      </c>
      <c r="C70" t="s">
        <v>552</v>
      </c>
      <c r="D70" t="str">
        <f>"206"</f>
        <v>206</v>
      </c>
      <c r="E70" t="str">
        <f t="shared" si="6"/>
        <v>C. BARRON</v>
      </c>
      <c r="F70" t="s">
        <v>533</v>
      </c>
      <c r="G70" t="str">
        <f t="shared" si="7"/>
        <v>03206</v>
      </c>
      <c r="H70" t="s">
        <v>534</v>
      </c>
      <c r="I70" t="str">
        <f t="shared" si="8"/>
        <v>03206</v>
      </c>
      <c r="J70" t="s">
        <v>555</v>
      </c>
    </row>
    <row r="71" spans="1:10" x14ac:dyDescent="0.25">
      <c r="A71">
        <v>79</v>
      </c>
      <c r="B71" t="str">
        <f t="shared" si="5"/>
        <v>03</v>
      </c>
      <c r="C71" t="s">
        <v>552</v>
      </c>
      <c r="D71" t="str">
        <f>"211"</f>
        <v>211</v>
      </c>
      <c r="E71" t="str">
        <f t="shared" si="6"/>
        <v>C. CHETEK</v>
      </c>
      <c r="F71" t="s">
        <v>533</v>
      </c>
      <c r="G71" t="str">
        <f t="shared" si="7"/>
        <v>03211</v>
      </c>
      <c r="H71" t="s">
        <v>534</v>
      </c>
      <c r="I71" t="str">
        <f t="shared" si="8"/>
        <v>03211</v>
      </c>
      <c r="J71" t="s">
        <v>558</v>
      </c>
    </row>
    <row r="72" spans="1:10" x14ac:dyDescent="0.25">
      <c r="A72">
        <v>79</v>
      </c>
      <c r="B72" t="str">
        <f t="shared" si="5"/>
        <v>03</v>
      </c>
      <c r="C72" t="s">
        <v>552</v>
      </c>
      <c r="D72" t="str">
        <f>"212"</f>
        <v>212</v>
      </c>
      <c r="E72" t="str">
        <f t="shared" si="6"/>
        <v>C. CUMBERLAND</v>
      </c>
      <c r="F72" t="s">
        <v>533</v>
      </c>
      <c r="G72" t="str">
        <f t="shared" si="7"/>
        <v>03212</v>
      </c>
      <c r="H72" t="s">
        <v>534</v>
      </c>
      <c r="I72" t="str">
        <f t="shared" si="8"/>
        <v>03212</v>
      </c>
      <c r="J72" t="s">
        <v>561</v>
      </c>
    </row>
    <row r="73" spans="1:10" x14ac:dyDescent="0.25">
      <c r="A73">
        <v>79</v>
      </c>
      <c r="B73" t="str">
        <f t="shared" si="5"/>
        <v>03</v>
      </c>
      <c r="C73" t="s">
        <v>552</v>
      </c>
      <c r="D73" t="str">
        <f>"276"</f>
        <v>276</v>
      </c>
      <c r="E73" t="str">
        <f t="shared" si="6"/>
        <v>C. RICE LAKE</v>
      </c>
      <c r="F73" t="s">
        <v>533</v>
      </c>
      <c r="G73" t="str">
        <f t="shared" si="7"/>
        <v>03276</v>
      </c>
      <c r="H73" t="s">
        <v>534</v>
      </c>
      <c r="I73" t="str">
        <f t="shared" si="8"/>
        <v>03276</v>
      </c>
      <c r="J73" t="s">
        <v>571</v>
      </c>
    </row>
    <row r="74" spans="1:10" x14ac:dyDescent="0.25">
      <c r="A74">
        <v>79</v>
      </c>
      <c r="B74" t="str">
        <f t="shared" ref="B74:B102" si="9">"04"</f>
        <v>04</v>
      </c>
      <c r="C74" t="s">
        <v>581</v>
      </c>
      <c r="D74" t="str">
        <f>"002"</f>
        <v>002</v>
      </c>
      <c r="E74" t="str">
        <f t="shared" si="6"/>
        <v>T. BARKSDALE</v>
      </c>
      <c r="F74" t="s">
        <v>511</v>
      </c>
      <c r="G74" t="str">
        <f t="shared" si="7"/>
        <v>04002</v>
      </c>
      <c r="H74" t="s">
        <v>512</v>
      </c>
      <c r="I74" t="str">
        <f t="shared" si="8"/>
        <v>04002</v>
      </c>
      <c r="J74" t="s">
        <v>582</v>
      </c>
    </row>
    <row r="75" spans="1:10" x14ac:dyDescent="0.25">
      <c r="A75">
        <v>79</v>
      </c>
      <c r="B75" t="str">
        <f t="shared" si="9"/>
        <v>04</v>
      </c>
      <c r="C75" t="s">
        <v>581</v>
      </c>
      <c r="D75" t="str">
        <f>"004"</f>
        <v>004</v>
      </c>
      <c r="E75" t="str">
        <f t="shared" si="6"/>
        <v>T. BARNES</v>
      </c>
      <c r="F75" t="s">
        <v>511</v>
      </c>
      <c r="G75" t="str">
        <f t="shared" si="7"/>
        <v>04004</v>
      </c>
      <c r="H75" t="s">
        <v>512</v>
      </c>
      <c r="I75" t="str">
        <f t="shared" si="8"/>
        <v>04004</v>
      </c>
      <c r="J75" t="s">
        <v>583</v>
      </c>
    </row>
    <row r="76" spans="1:10" x14ac:dyDescent="0.25">
      <c r="A76">
        <v>79</v>
      </c>
      <c r="B76" t="str">
        <f t="shared" si="9"/>
        <v>04</v>
      </c>
      <c r="C76" t="s">
        <v>581</v>
      </c>
      <c r="D76" t="str">
        <f>"006"</f>
        <v>006</v>
      </c>
      <c r="E76" t="str">
        <f t="shared" si="6"/>
        <v>T. BAYFIELD</v>
      </c>
      <c r="F76" t="s">
        <v>511</v>
      </c>
      <c r="G76" t="str">
        <f t="shared" si="7"/>
        <v>04006</v>
      </c>
      <c r="H76" t="s">
        <v>512</v>
      </c>
      <c r="I76" t="str">
        <f t="shared" si="8"/>
        <v>04006</v>
      </c>
      <c r="J76" t="s">
        <v>584</v>
      </c>
    </row>
    <row r="77" spans="1:10" x14ac:dyDescent="0.25">
      <c r="A77">
        <v>79</v>
      </c>
      <c r="B77" t="str">
        <f t="shared" si="9"/>
        <v>04</v>
      </c>
      <c r="C77" t="s">
        <v>581</v>
      </c>
      <c r="D77" t="str">
        <f>"008"</f>
        <v>008</v>
      </c>
      <c r="E77" t="str">
        <f t="shared" si="6"/>
        <v>T. BAYVIEW</v>
      </c>
      <c r="F77" t="s">
        <v>511</v>
      </c>
      <c r="G77" t="str">
        <f t="shared" si="7"/>
        <v>04008</v>
      </c>
      <c r="H77" t="s">
        <v>512</v>
      </c>
      <c r="I77" t="str">
        <f t="shared" si="8"/>
        <v>04008</v>
      </c>
      <c r="J77" t="s">
        <v>585</v>
      </c>
    </row>
    <row r="78" spans="1:10" x14ac:dyDescent="0.25">
      <c r="A78">
        <v>79</v>
      </c>
      <c r="B78" t="str">
        <f t="shared" si="9"/>
        <v>04</v>
      </c>
      <c r="C78" t="s">
        <v>581</v>
      </c>
      <c r="D78" t="str">
        <f>"010"</f>
        <v>010</v>
      </c>
      <c r="E78" t="str">
        <f t="shared" si="6"/>
        <v>T. BELL</v>
      </c>
      <c r="F78" t="s">
        <v>511</v>
      </c>
      <c r="G78" t="str">
        <f t="shared" si="7"/>
        <v>04010</v>
      </c>
      <c r="H78" t="s">
        <v>512</v>
      </c>
      <c r="I78" t="str">
        <f t="shared" si="8"/>
        <v>04010</v>
      </c>
      <c r="J78" t="s">
        <v>586</v>
      </c>
    </row>
    <row r="79" spans="1:10" x14ac:dyDescent="0.25">
      <c r="A79">
        <v>79</v>
      </c>
      <c r="B79" t="str">
        <f t="shared" si="9"/>
        <v>04</v>
      </c>
      <c r="C79" t="s">
        <v>581</v>
      </c>
      <c r="D79" t="str">
        <f>"012"</f>
        <v>012</v>
      </c>
      <c r="E79" t="str">
        <f t="shared" si="6"/>
        <v>T. CABLE</v>
      </c>
      <c r="F79" t="s">
        <v>511</v>
      </c>
      <c r="G79" t="str">
        <f t="shared" si="7"/>
        <v>04012</v>
      </c>
      <c r="H79" t="s">
        <v>512</v>
      </c>
      <c r="I79" t="str">
        <f t="shared" si="8"/>
        <v>04012</v>
      </c>
      <c r="J79" t="s">
        <v>587</v>
      </c>
    </row>
    <row r="80" spans="1:10" x14ac:dyDescent="0.25">
      <c r="A80">
        <v>79</v>
      </c>
      <c r="B80" t="str">
        <f t="shared" si="9"/>
        <v>04</v>
      </c>
      <c r="C80" t="s">
        <v>581</v>
      </c>
      <c r="D80" t="str">
        <f>"014"</f>
        <v>014</v>
      </c>
      <c r="E80" t="str">
        <f t="shared" si="6"/>
        <v>T. CLOVER</v>
      </c>
      <c r="F80" t="s">
        <v>511</v>
      </c>
      <c r="G80" t="str">
        <f t="shared" si="7"/>
        <v>04014</v>
      </c>
      <c r="H80" t="s">
        <v>512</v>
      </c>
      <c r="I80" t="str">
        <f t="shared" si="8"/>
        <v>04014</v>
      </c>
      <c r="J80" t="s">
        <v>588</v>
      </c>
    </row>
    <row r="81" spans="1:10" x14ac:dyDescent="0.25">
      <c r="A81">
        <v>79</v>
      </c>
      <c r="B81" t="str">
        <f t="shared" si="9"/>
        <v>04</v>
      </c>
      <c r="C81" t="s">
        <v>581</v>
      </c>
      <c r="D81" t="str">
        <f>"016"</f>
        <v>016</v>
      </c>
      <c r="E81" t="str">
        <f t="shared" si="6"/>
        <v>T. DELTA</v>
      </c>
      <c r="F81" t="s">
        <v>511</v>
      </c>
      <c r="G81" t="str">
        <f t="shared" si="7"/>
        <v>04016</v>
      </c>
      <c r="H81" t="s">
        <v>512</v>
      </c>
      <c r="I81" t="str">
        <f t="shared" si="8"/>
        <v>04016</v>
      </c>
      <c r="J81" t="s">
        <v>589</v>
      </c>
    </row>
    <row r="82" spans="1:10" x14ac:dyDescent="0.25">
      <c r="A82">
        <v>79</v>
      </c>
      <c r="B82" t="str">
        <f t="shared" si="9"/>
        <v>04</v>
      </c>
      <c r="C82" t="s">
        <v>581</v>
      </c>
      <c r="D82" t="str">
        <f>"018"</f>
        <v>018</v>
      </c>
      <c r="E82" t="str">
        <f t="shared" si="6"/>
        <v>T. DRUMMOND</v>
      </c>
      <c r="F82" t="s">
        <v>511</v>
      </c>
      <c r="G82" t="str">
        <f t="shared" si="7"/>
        <v>04018</v>
      </c>
      <c r="H82" t="s">
        <v>512</v>
      </c>
      <c r="I82" t="str">
        <f t="shared" si="8"/>
        <v>04018</v>
      </c>
      <c r="J82" t="s">
        <v>590</v>
      </c>
    </row>
    <row r="83" spans="1:10" x14ac:dyDescent="0.25">
      <c r="A83">
        <v>79</v>
      </c>
      <c r="B83" t="str">
        <f t="shared" si="9"/>
        <v>04</v>
      </c>
      <c r="C83" t="s">
        <v>581</v>
      </c>
      <c r="D83" t="str">
        <f>"020"</f>
        <v>020</v>
      </c>
      <c r="E83" t="str">
        <f t="shared" si="6"/>
        <v>T. EILEEN</v>
      </c>
      <c r="F83" t="s">
        <v>511</v>
      </c>
      <c r="G83" t="str">
        <f t="shared" si="7"/>
        <v>04020</v>
      </c>
      <c r="H83" t="s">
        <v>512</v>
      </c>
      <c r="I83" t="str">
        <f t="shared" si="8"/>
        <v>04020</v>
      </c>
      <c r="J83" t="s">
        <v>591</v>
      </c>
    </row>
    <row r="84" spans="1:10" x14ac:dyDescent="0.25">
      <c r="A84">
        <v>79</v>
      </c>
      <c r="B84" t="str">
        <f t="shared" si="9"/>
        <v>04</v>
      </c>
      <c r="C84" t="s">
        <v>581</v>
      </c>
      <c r="D84" t="str">
        <f>"021"</f>
        <v>021</v>
      </c>
      <c r="E84" t="str">
        <f t="shared" si="6"/>
        <v>T. GRAND VIEW</v>
      </c>
      <c r="F84" t="s">
        <v>511</v>
      </c>
      <c r="G84" t="str">
        <f t="shared" si="7"/>
        <v>04021</v>
      </c>
      <c r="H84" t="s">
        <v>512</v>
      </c>
      <c r="I84" t="str">
        <f t="shared" si="8"/>
        <v>04021</v>
      </c>
      <c r="J84" t="s">
        <v>592</v>
      </c>
    </row>
    <row r="85" spans="1:10" x14ac:dyDescent="0.25">
      <c r="A85">
        <v>79</v>
      </c>
      <c r="B85" t="str">
        <f t="shared" si="9"/>
        <v>04</v>
      </c>
      <c r="C85" t="s">
        <v>581</v>
      </c>
      <c r="D85" t="str">
        <f>"022"</f>
        <v>022</v>
      </c>
      <c r="E85" t="str">
        <f t="shared" si="6"/>
        <v>T. HUGHES</v>
      </c>
      <c r="F85" t="s">
        <v>511</v>
      </c>
      <c r="G85" t="str">
        <f t="shared" si="7"/>
        <v>04022</v>
      </c>
      <c r="H85" t="s">
        <v>512</v>
      </c>
      <c r="I85" t="str">
        <f t="shared" si="8"/>
        <v>04022</v>
      </c>
      <c r="J85" t="s">
        <v>593</v>
      </c>
    </row>
    <row r="86" spans="1:10" x14ac:dyDescent="0.25">
      <c r="A86">
        <v>79</v>
      </c>
      <c r="B86" t="str">
        <f t="shared" si="9"/>
        <v>04</v>
      </c>
      <c r="C86" t="s">
        <v>581</v>
      </c>
      <c r="D86" t="str">
        <f>"024"</f>
        <v>024</v>
      </c>
      <c r="E86" t="str">
        <f t="shared" si="6"/>
        <v>T. IRON RIVER</v>
      </c>
      <c r="F86" t="s">
        <v>511</v>
      </c>
      <c r="G86" t="str">
        <f t="shared" si="7"/>
        <v>04024</v>
      </c>
      <c r="H86" t="s">
        <v>512</v>
      </c>
      <c r="I86" t="str">
        <f t="shared" si="8"/>
        <v>04024</v>
      </c>
      <c r="J86" t="s">
        <v>594</v>
      </c>
    </row>
    <row r="87" spans="1:10" x14ac:dyDescent="0.25">
      <c r="A87">
        <v>79</v>
      </c>
      <c r="B87" t="str">
        <f t="shared" si="9"/>
        <v>04</v>
      </c>
      <c r="C87" t="s">
        <v>581</v>
      </c>
      <c r="D87" t="str">
        <f>"026"</f>
        <v>026</v>
      </c>
      <c r="E87" t="str">
        <f t="shared" si="6"/>
        <v>T. KELLY</v>
      </c>
      <c r="F87" t="s">
        <v>511</v>
      </c>
      <c r="G87" t="str">
        <f t="shared" si="7"/>
        <v>04026</v>
      </c>
      <c r="H87" t="s">
        <v>512</v>
      </c>
      <c r="I87" t="str">
        <f t="shared" si="8"/>
        <v>04026</v>
      </c>
      <c r="J87" t="s">
        <v>595</v>
      </c>
    </row>
    <row r="88" spans="1:10" x14ac:dyDescent="0.25">
      <c r="A88">
        <v>79</v>
      </c>
      <c r="B88" t="str">
        <f t="shared" si="9"/>
        <v>04</v>
      </c>
      <c r="C88" t="s">
        <v>581</v>
      </c>
      <c r="D88" t="str">
        <f>"028"</f>
        <v>028</v>
      </c>
      <c r="E88" t="str">
        <f t="shared" si="6"/>
        <v>T. KEYSTONE</v>
      </c>
      <c r="F88" t="s">
        <v>511</v>
      </c>
      <c r="G88" t="str">
        <f t="shared" si="7"/>
        <v>04028</v>
      </c>
      <c r="H88" t="s">
        <v>512</v>
      </c>
      <c r="I88" t="str">
        <f t="shared" si="8"/>
        <v>04028</v>
      </c>
      <c r="J88" t="s">
        <v>596</v>
      </c>
    </row>
    <row r="89" spans="1:10" x14ac:dyDescent="0.25">
      <c r="A89">
        <v>79</v>
      </c>
      <c r="B89" t="str">
        <f t="shared" si="9"/>
        <v>04</v>
      </c>
      <c r="C89" t="s">
        <v>581</v>
      </c>
      <c r="D89" t="str">
        <f>"030"</f>
        <v>030</v>
      </c>
      <c r="E89" t="str">
        <f t="shared" si="6"/>
        <v>T. LINCOLN</v>
      </c>
      <c r="F89" t="s">
        <v>511</v>
      </c>
      <c r="G89" t="str">
        <f t="shared" si="7"/>
        <v>04030</v>
      </c>
      <c r="H89" t="s">
        <v>512</v>
      </c>
      <c r="I89" t="str">
        <f t="shared" si="8"/>
        <v>04030</v>
      </c>
      <c r="J89" t="s">
        <v>520</v>
      </c>
    </row>
    <row r="90" spans="1:10" x14ac:dyDescent="0.25">
      <c r="A90">
        <v>79</v>
      </c>
      <c r="B90" t="str">
        <f t="shared" si="9"/>
        <v>04</v>
      </c>
      <c r="C90" t="s">
        <v>581</v>
      </c>
      <c r="D90" t="str">
        <f>"032"</f>
        <v>032</v>
      </c>
      <c r="E90" t="str">
        <f t="shared" si="6"/>
        <v>T. MASON</v>
      </c>
      <c r="F90" t="s">
        <v>511</v>
      </c>
      <c r="G90" t="str">
        <f t="shared" si="7"/>
        <v>04032</v>
      </c>
      <c r="H90" t="s">
        <v>512</v>
      </c>
      <c r="I90" t="str">
        <f t="shared" si="8"/>
        <v>04032</v>
      </c>
      <c r="J90" t="s">
        <v>597</v>
      </c>
    </row>
    <row r="91" spans="1:10" x14ac:dyDescent="0.25">
      <c r="A91">
        <v>79</v>
      </c>
      <c r="B91" t="str">
        <f t="shared" si="9"/>
        <v>04</v>
      </c>
      <c r="C91" t="s">
        <v>581</v>
      </c>
      <c r="D91" t="str">
        <f>"034"</f>
        <v>034</v>
      </c>
      <c r="E91" t="str">
        <f t="shared" si="6"/>
        <v>T. NAMAKAGON</v>
      </c>
      <c r="F91" t="s">
        <v>511</v>
      </c>
      <c r="G91" t="str">
        <f t="shared" si="7"/>
        <v>04034</v>
      </c>
      <c r="H91" t="s">
        <v>512</v>
      </c>
      <c r="I91" t="str">
        <f t="shared" si="8"/>
        <v>04034</v>
      </c>
      <c r="J91" t="s">
        <v>598</v>
      </c>
    </row>
    <row r="92" spans="1:10" x14ac:dyDescent="0.25">
      <c r="A92">
        <v>79</v>
      </c>
      <c r="B92" t="str">
        <f t="shared" si="9"/>
        <v>04</v>
      </c>
      <c r="C92" t="s">
        <v>581</v>
      </c>
      <c r="D92" t="str">
        <f>"036"</f>
        <v>036</v>
      </c>
      <c r="E92" t="str">
        <f t="shared" si="6"/>
        <v>T. ORIENTA</v>
      </c>
      <c r="F92" t="s">
        <v>511</v>
      </c>
      <c r="G92" t="str">
        <f t="shared" si="7"/>
        <v>04036</v>
      </c>
      <c r="H92" t="s">
        <v>512</v>
      </c>
      <c r="I92" t="str">
        <f t="shared" si="8"/>
        <v>04036</v>
      </c>
      <c r="J92" t="s">
        <v>599</v>
      </c>
    </row>
    <row r="93" spans="1:10" x14ac:dyDescent="0.25">
      <c r="A93">
        <v>79</v>
      </c>
      <c r="B93" t="str">
        <f t="shared" si="9"/>
        <v>04</v>
      </c>
      <c r="C93" t="s">
        <v>581</v>
      </c>
      <c r="D93" t="str">
        <f>"038"</f>
        <v>038</v>
      </c>
      <c r="E93" t="str">
        <f t="shared" si="6"/>
        <v>T. OULU</v>
      </c>
      <c r="F93" t="s">
        <v>511</v>
      </c>
      <c r="G93" t="str">
        <f t="shared" si="7"/>
        <v>04038</v>
      </c>
      <c r="H93" t="s">
        <v>512</v>
      </c>
      <c r="I93" t="str">
        <f t="shared" si="8"/>
        <v>04038</v>
      </c>
      <c r="J93" t="s">
        <v>600</v>
      </c>
    </row>
    <row r="94" spans="1:10" x14ac:dyDescent="0.25">
      <c r="A94">
        <v>79</v>
      </c>
      <c r="B94" t="str">
        <f t="shared" si="9"/>
        <v>04</v>
      </c>
      <c r="C94" t="s">
        <v>581</v>
      </c>
      <c r="D94" t="str">
        <f>"040"</f>
        <v>040</v>
      </c>
      <c r="E94" t="str">
        <f t="shared" si="6"/>
        <v>T. PILSEN</v>
      </c>
      <c r="F94" t="s">
        <v>511</v>
      </c>
      <c r="G94" t="str">
        <f t="shared" si="7"/>
        <v>04040</v>
      </c>
      <c r="H94" t="s">
        <v>512</v>
      </c>
      <c r="I94" t="str">
        <f t="shared" si="8"/>
        <v>04040</v>
      </c>
      <c r="J94" t="s">
        <v>601</v>
      </c>
    </row>
    <row r="95" spans="1:10" x14ac:dyDescent="0.25">
      <c r="A95">
        <v>79</v>
      </c>
      <c r="B95" t="str">
        <f t="shared" si="9"/>
        <v>04</v>
      </c>
      <c r="C95" t="s">
        <v>581</v>
      </c>
      <c r="D95" t="str">
        <f>"042"</f>
        <v>042</v>
      </c>
      <c r="E95" t="str">
        <f t="shared" si="6"/>
        <v>T. PORT WING</v>
      </c>
      <c r="F95" t="s">
        <v>511</v>
      </c>
      <c r="G95" t="str">
        <f t="shared" si="7"/>
        <v>04042</v>
      </c>
      <c r="H95" t="s">
        <v>512</v>
      </c>
      <c r="I95" t="str">
        <f t="shared" si="8"/>
        <v>04042</v>
      </c>
      <c r="J95" t="s">
        <v>602</v>
      </c>
    </row>
    <row r="96" spans="1:10" x14ac:dyDescent="0.25">
      <c r="A96">
        <v>79</v>
      </c>
      <c r="B96" t="str">
        <f t="shared" si="9"/>
        <v>04</v>
      </c>
      <c r="C96" t="s">
        <v>581</v>
      </c>
      <c r="D96" t="str">
        <f>"046"</f>
        <v>046</v>
      </c>
      <c r="E96" t="str">
        <f t="shared" si="6"/>
        <v>T. RUSSELL</v>
      </c>
      <c r="F96" t="s">
        <v>511</v>
      </c>
      <c r="G96" t="str">
        <f t="shared" si="7"/>
        <v>04046</v>
      </c>
      <c r="H96" t="s">
        <v>512</v>
      </c>
      <c r="I96" t="str">
        <f t="shared" si="8"/>
        <v>04046</v>
      </c>
      <c r="J96" t="s">
        <v>603</v>
      </c>
    </row>
    <row r="97" spans="1:10" x14ac:dyDescent="0.25">
      <c r="A97">
        <v>79</v>
      </c>
      <c r="B97" t="str">
        <f t="shared" si="9"/>
        <v>04</v>
      </c>
      <c r="C97" t="s">
        <v>581</v>
      </c>
      <c r="D97" t="str">
        <f>"048"</f>
        <v>048</v>
      </c>
      <c r="E97" t="str">
        <f t="shared" si="6"/>
        <v>T. TRIPP</v>
      </c>
      <c r="F97" t="s">
        <v>511</v>
      </c>
      <c r="G97" t="str">
        <f t="shared" si="7"/>
        <v>04048</v>
      </c>
      <c r="H97" t="s">
        <v>512</v>
      </c>
      <c r="I97" t="str">
        <f t="shared" si="8"/>
        <v>04048</v>
      </c>
      <c r="J97" t="s">
        <v>604</v>
      </c>
    </row>
    <row r="98" spans="1:10" x14ac:dyDescent="0.25">
      <c r="A98">
        <v>79</v>
      </c>
      <c r="B98" t="str">
        <f t="shared" si="9"/>
        <v>04</v>
      </c>
      <c r="C98" t="s">
        <v>581</v>
      </c>
      <c r="D98" t="str">
        <f>"050"</f>
        <v>050</v>
      </c>
      <c r="E98" t="str">
        <f t="shared" si="6"/>
        <v>T. WASHBURN</v>
      </c>
      <c r="F98" t="s">
        <v>511</v>
      </c>
      <c r="G98" t="str">
        <f t="shared" si="7"/>
        <v>04050</v>
      </c>
      <c r="H98" t="s">
        <v>512</v>
      </c>
      <c r="I98" t="str">
        <f t="shared" si="8"/>
        <v>04050</v>
      </c>
      <c r="J98" t="s">
        <v>605</v>
      </c>
    </row>
    <row r="99" spans="1:10" x14ac:dyDescent="0.25">
      <c r="A99">
        <v>79</v>
      </c>
      <c r="B99" t="str">
        <f t="shared" si="9"/>
        <v>04</v>
      </c>
      <c r="C99" t="s">
        <v>581</v>
      </c>
      <c r="D99" t="str">
        <f>"151"</f>
        <v>151</v>
      </c>
      <c r="E99" t="str">
        <f t="shared" si="6"/>
        <v>V. MASON</v>
      </c>
      <c r="F99" t="s">
        <v>530</v>
      </c>
      <c r="G99" t="str">
        <f t="shared" si="7"/>
        <v>04151</v>
      </c>
      <c r="H99" t="s">
        <v>531</v>
      </c>
      <c r="I99" t="str">
        <f t="shared" si="8"/>
        <v>04151</v>
      </c>
      <c r="J99" t="s">
        <v>597</v>
      </c>
    </row>
    <row r="100" spans="1:10" x14ac:dyDescent="0.25">
      <c r="A100">
        <v>79</v>
      </c>
      <c r="B100" t="str">
        <f t="shared" si="9"/>
        <v>04</v>
      </c>
      <c r="C100" t="s">
        <v>581</v>
      </c>
      <c r="D100" t="str">
        <f>"201"</f>
        <v>201</v>
      </c>
      <c r="E100" t="str">
        <f t="shared" si="6"/>
        <v>C. ASHLAND</v>
      </c>
      <c r="F100" t="s">
        <v>533</v>
      </c>
      <c r="G100" t="str">
        <f t="shared" si="7"/>
        <v>04201</v>
      </c>
      <c r="H100" t="s">
        <v>534</v>
      </c>
      <c r="I100" t="str">
        <f t="shared" si="8"/>
        <v>04201</v>
      </c>
      <c r="J100" t="s">
        <v>538</v>
      </c>
    </row>
    <row r="101" spans="1:10" x14ac:dyDescent="0.25">
      <c r="A101">
        <v>79</v>
      </c>
      <c r="B101" t="str">
        <f t="shared" si="9"/>
        <v>04</v>
      </c>
      <c r="C101" t="s">
        <v>581</v>
      </c>
      <c r="D101" t="str">
        <f>"206"</f>
        <v>206</v>
      </c>
      <c r="E101" t="str">
        <f t="shared" si="6"/>
        <v>C. BAYFIELD</v>
      </c>
      <c r="F101" t="s">
        <v>533</v>
      </c>
      <c r="G101" t="str">
        <f t="shared" si="7"/>
        <v>04206</v>
      </c>
      <c r="H101" t="s">
        <v>534</v>
      </c>
      <c r="I101" t="str">
        <f t="shared" si="8"/>
        <v>04206</v>
      </c>
      <c r="J101" t="s">
        <v>584</v>
      </c>
    </row>
    <row r="102" spans="1:10" x14ac:dyDescent="0.25">
      <c r="A102">
        <v>79</v>
      </c>
      <c r="B102" t="str">
        <f t="shared" si="9"/>
        <v>04</v>
      </c>
      <c r="C102" t="s">
        <v>581</v>
      </c>
      <c r="D102" t="str">
        <f>"291"</f>
        <v>291</v>
      </c>
      <c r="E102" t="str">
        <f t="shared" si="6"/>
        <v>C. WASHBURN</v>
      </c>
      <c r="F102" t="s">
        <v>533</v>
      </c>
      <c r="G102" t="str">
        <f t="shared" si="7"/>
        <v>04291</v>
      </c>
      <c r="H102" t="s">
        <v>534</v>
      </c>
      <c r="I102" t="str">
        <f t="shared" si="8"/>
        <v>04291</v>
      </c>
      <c r="J102" t="s">
        <v>605</v>
      </c>
    </row>
    <row r="103" spans="1:10" x14ac:dyDescent="0.25">
      <c r="A103">
        <v>81</v>
      </c>
      <c r="B103" t="str">
        <f t="shared" ref="B103:B126" si="10">"05"</f>
        <v>05</v>
      </c>
      <c r="C103" t="s">
        <v>606</v>
      </c>
      <c r="D103" t="str">
        <f>"010"</f>
        <v>010</v>
      </c>
      <c r="E103" t="str">
        <f t="shared" si="6"/>
        <v>T. EATON</v>
      </c>
      <c r="F103" t="s">
        <v>511</v>
      </c>
      <c r="G103" t="str">
        <f t="shared" si="7"/>
        <v>05010</v>
      </c>
      <c r="H103" t="s">
        <v>512</v>
      </c>
      <c r="I103" t="str">
        <f t="shared" si="8"/>
        <v>05010</v>
      </c>
      <c r="J103" t="s">
        <v>607</v>
      </c>
    </row>
    <row r="104" spans="1:10" x14ac:dyDescent="0.25">
      <c r="A104">
        <v>81</v>
      </c>
      <c r="B104" t="str">
        <f t="shared" si="10"/>
        <v>05</v>
      </c>
      <c r="C104" t="s">
        <v>606</v>
      </c>
      <c r="D104" t="str">
        <f>"012"</f>
        <v>012</v>
      </c>
      <c r="E104" t="str">
        <f t="shared" si="6"/>
        <v>T. GLENMORE</v>
      </c>
      <c r="F104" t="s">
        <v>511</v>
      </c>
      <c r="G104" t="str">
        <f t="shared" si="7"/>
        <v>05012</v>
      </c>
      <c r="H104" t="s">
        <v>512</v>
      </c>
      <c r="I104" t="str">
        <f t="shared" si="8"/>
        <v>05012</v>
      </c>
      <c r="J104" t="s">
        <v>608</v>
      </c>
    </row>
    <row r="105" spans="1:10" x14ac:dyDescent="0.25">
      <c r="A105">
        <v>81</v>
      </c>
      <c r="B105" t="str">
        <f t="shared" si="10"/>
        <v>05</v>
      </c>
      <c r="C105" t="s">
        <v>606</v>
      </c>
      <c r="D105" t="str">
        <f>"014"</f>
        <v>014</v>
      </c>
      <c r="E105" t="str">
        <f t="shared" si="6"/>
        <v>T. GREEN BAY</v>
      </c>
      <c r="F105" t="s">
        <v>511</v>
      </c>
      <c r="G105" t="str">
        <f t="shared" si="7"/>
        <v>05014</v>
      </c>
      <c r="H105" t="s">
        <v>512</v>
      </c>
      <c r="I105" t="str">
        <f t="shared" si="8"/>
        <v>05014</v>
      </c>
      <c r="J105" t="s">
        <v>609</v>
      </c>
    </row>
    <row r="106" spans="1:10" x14ac:dyDescent="0.25">
      <c r="A106">
        <v>81</v>
      </c>
      <c r="B106" t="str">
        <f t="shared" si="10"/>
        <v>05</v>
      </c>
      <c r="C106" t="s">
        <v>606</v>
      </c>
      <c r="D106" t="str">
        <f>"018"</f>
        <v>018</v>
      </c>
      <c r="E106" t="str">
        <f t="shared" si="6"/>
        <v>T. HOLLAND</v>
      </c>
      <c r="F106" t="s">
        <v>511</v>
      </c>
      <c r="G106" t="str">
        <f t="shared" si="7"/>
        <v>05018</v>
      </c>
      <c r="H106" t="s">
        <v>512</v>
      </c>
      <c r="I106" t="str">
        <f t="shared" si="8"/>
        <v>05018</v>
      </c>
      <c r="J106" t="s">
        <v>610</v>
      </c>
    </row>
    <row r="107" spans="1:10" x14ac:dyDescent="0.25">
      <c r="A107">
        <v>81</v>
      </c>
      <c r="B107" t="str">
        <f t="shared" si="10"/>
        <v>05</v>
      </c>
      <c r="C107" t="s">
        <v>606</v>
      </c>
      <c r="D107" t="str">
        <f>"022"</f>
        <v>022</v>
      </c>
      <c r="E107" t="str">
        <f t="shared" si="6"/>
        <v>T. HUMBOLDT</v>
      </c>
      <c r="F107" t="s">
        <v>511</v>
      </c>
      <c r="G107" t="str">
        <f t="shared" si="7"/>
        <v>05022</v>
      </c>
      <c r="H107" t="s">
        <v>512</v>
      </c>
      <c r="I107" t="str">
        <f t="shared" si="8"/>
        <v>05022</v>
      </c>
      <c r="J107" t="s">
        <v>611</v>
      </c>
    </row>
    <row r="108" spans="1:10" x14ac:dyDescent="0.25">
      <c r="A108">
        <v>81</v>
      </c>
      <c r="B108" t="str">
        <f t="shared" si="10"/>
        <v>05</v>
      </c>
      <c r="C108" t="s">
        <v>606</v>
      </c>
      <c r="D108" t="str">
        <f>"024"</f>
        <v>024</v>
      </c>
      <c r="E108" t="str">
        <f t="shared" si="6"/>
        <v>T. LAWRENCE</v>
      </c>
      <c r="F108" t="s">
        <v>511</v>
      </c>
      <c r="G108" t="str">
        <f t="shared" si="7"/>
        <v>05024</v>
      </c>
      <c r="H108" t="s">
        <v>512</v>
      </c>
      <c r="I108" t="str">
        <f t="shared" si="8"/>
        <v>05024</v>
      </c>
      <c r="J108" t="s">
        <v>612</v>
      </c>
    </row>
    <row r="109" spans="1:10" x14ac:dyDescent="0.25">
      <c r="A109">
        <v>81</v>
      </c>
      <c r="B109" t="str">
        <f t="shared" si="10"/>
        <v>05</v>
      </c>
      <c r="C109" t="s">
        <v>606</v>
      </c>
      <c r="D109" t="str">
        <f>"025"</f>
        <v>025</v>
      </c>
      <c r="E109" t="str">
        <f t="shared" si="6"/>
        <v>T. LEDGEVIEW</v>
      </c>
      <c r="F109" t="s">
        <v>511</v>
      </c>
      <c r="G109" t="str">
        <f t="shared" si="7"/>
        <v>05025</v>
      </c>
      <c r="H109" t="s">
        <v>512</v>
      </c>
      <c r="I109" t="str">
        <f t="shared" si="8"/>
        <v>05025</v>
      </c>
      <c r="J109" t="s">
        <v>613</v>
      </c>
    </row>
    <row r="110" spans="1:10" x14ac:dyDescent="0.25">
      <c r="A110">
        <v>81</v>
      </c>
      <c r="B110" t="str">
        <f t="shared" si="10"/>
        <v>05</v>
      </c>
      <c r="C110" t="s">
        <v>606</v>
      </c>
      <c r="D110" t="str">
        <f>"026"</f>
        <v>026</v>
      </c>
      <c r="E110" t="str">
        <f t="shared" si="6"/>
        <v>T. MORRISON</v>
      </c>
      <c r="F110" t="s">
        <v>511</v>
      </c>
      <c r="G110" t="str">
        <f t="shared" si="7"/>
        <v>05026</v>
      </c>
      <c r="H110" t="s">
        <v>512</v>
      </c>
      <c r="I110" t="str">
        <f t="shared" si="8"/>
        <v>05026</v>
      </c>
      <c r="J110" t="s">
        <v>614</v>
      </c>
    </row>
    <row r="111" spans="1:10" x14ac:dyDescent="0.25">
      <c r="A111">
        <v>81</v>
      </c>
      <c r="B111" t="str">
        <f t="shared" si="10"/>
        <v>05</v>
      </c>
      <c r="C111" t="s">
        <v>606</v>
      </c>
      <c r="D111" t="str">
        <f>"028"</f>
        <v>028</v>
      </c>
      <c r="E111" t="str">
        <f t="shared" si="6"/>
        <v>T. NEW DENMARK</v>
      </c>
      <c r="F111" t="s">
        <v>511</v>
      </c>
      <c r="G111" t="str">
        <f t="shared" si="7"/>
        <v>05028</v>
      </c>
      <c r="H111" t="s">
        <v>512</v>
      </c>
      <c r="I111" t="str">
        <f t="shared" si="8"/>
        <v>05028</v>
      </c>
      <c r="J111" t="s">
        <v>615</v>
      </c>
    </row>
    <row r="112" spans="1:10" x14ac:dyDescent="0.25">
      <c r="A112">
        <v>81</v>
      </c>
      <c r="B112" t="str">
        <f t="shared" si="10"/>
        <v>05</v>
      </c>
      <c r="C112" t="s">
        <v>606</v>
      </c>
      <c r="D112" t="str">
        <f>"030"</f>
        <v>030</v>
      </c>
      <c r="E112" t="str">
        <f t="shared" si="6"/>
        <v>T. PITTSFIELD</v>
      </c>
      <c r="F112" t="s">
        <v>511</v>
      </c>
      <c r="G112" t="str">
        <f t="shared" si="7"/>
        <v>05030</v>
      </c>
      <c r="H112" t="s">
        <v>512</v>
      </c>
      <c r="I112" t="str">
        <f t="shared" si="8"/>
        <v>05030</v>
      </c>
      <c r="J112" t="s">
        <v>616</v>
      </c>
    </row>
    <row r="113" spans="1:10" x14ac:dyDescent="0.25">
      <c r="A113">
        <v>81</v>
      </c>
      <c r="B113" t="str">
        <f t="shared" si="10"/>
        <v>05</v>
      </c>
      <c r="C113" t="s">
        <v>606</v>
      </c>
      <c r="D113" t="str">
        <f>"034"</f>
        <v>034</v>
      </c>
      <c r="E113" t="str">
        <f t="shared" si="6"/>
        <v>T. ROCKLAND</v>
      </c>
      <c r="F113" t="s">
        <v>511</v>
      </c>
      <c r="G113" t="str">
        <f t="shared" si="7"/>
        <v>05034</v>
      </c>
      <c r="H113" t="s">
        <v>512</v>
      </c>
      <c r="I113" t="str">
        <f t="shared" si="8"/>
        <v>05034</v>
      </c>
      <c r="J113" t="s">
        <v>617</v>
      </c>
    </row>
    <row r="114" spans="1:10" x14ac:dyDescent="0.25">
      <c r="A114">
        <v>81</v>
      </c>
      <c r="B114" t="str">
        <f t="shared" si="10"/>
        <v>05</v>
      </c>
      <c r="C114" t="s">
        <v>606</v>
      </c>
      <c r="D114" t="str">
        <f>"036"</f>
        <v>036</v>
      </c>
      <c r="E114" t="str">
        <f t="shared" si="6"/>
        <v>T. SCOTT</v>
      </c>
      <c r="F114" t="s">
        <v>511</v>
      </c>
      <c r="G114" t="str">
        <f t="shared" si="7"/>
        <v>05036</v>
      </c>
      <c r="H114" t="s">
        <v>512</v>
      </c>
      <c r="I114" t="str">
        <f t="shared" si="8"/>
        <v>05036</v>
      </c>
      <c r="J114" t="s">
        <v>618</v>
      </c>
    </row>
    <row r="115" spans="1:10" x14ac:dyDescent="0.25">
      <c r="A115">
        <v>81</v>
      </c>
      <c r="B115" t="str">
        <f t="shared" si="10"/>
        <v>05</v>
      </c>
      <c r="C115" t="s">
        <v>606</v>
      </c>
      <c r="D115" t="str">
        <f>"040"</f>
        <v>040</v>
      </c>
      <c r="E115" t="str">
        <f t="shared" si="6"/>
        <v>T. WRIGHTSTOWN</v>
      </c>
      <c r="F115" t="s">
        <v>511</v>
      </c>
      <c r="G115" t="str">
        <f t="shared" si="7"/>
        <v>05040</v>
      </c>
      <c r="H115" t="s">
        <v>512</v>
      </c>
      <c r="I115" t="str">
        <f t="shared" si="8"/>
        <v>05040</v>
      </c>
      <c r="J115" t="s">
        <v>619</v>
      </c>
    </row>
    <row r="116" spans="1:10" x14ac:dyDescent="0.25">
      <c r="A116">
        <v>81</v>
      </c>
      <c r="B116" t="str">
        <f t="shared" si="10"/>
        <v>05</v>
      </c>
      <c r="C116" t="s">
        <v>606</v>
      </c>
      <c r="D116" t="str">
        <f>"102"</f>
        <v>102</v>
      </c>
      <c r="E116" t="str">
        <f t="shared" si="6"/>
        <v>V. ALLOUEZ</v>
      </c>
      <c r="F116" t="s">
        <v>530</v>
      </c>
      <c r="G116" t="str">
        <f t="shared" si="7"/>
        <v>05102</v>
      </c>
      <c r="H116" t="s">
        <v>531</v>
      </c>
      <c r="I116" t="str">
        <f t="shared" si="8"/>
        <v>05102</v>
      </c>
      <c r="J116" t="s">
        <v>620</v>
      </c>
    </row>
    <row r="117" spans="1:10" x14ac:dyDescent="0.25">
      <c r="A117">
        <v>81</v>
      </c>
      <c r="B117" t="str">
        <f t="shared" si="10"/>
        <v>05</v>
      </c>
      <c r="C117" t="s">
        <v>606</v>
      </c>
      <c r="D117" t="str">
        <f>"104"</f>
        <v>104</v>
      </c>
      <c r="E117" t="str">
        <f t="shared" si="6"/>
        <v>V. ASHWAUBENON</v>
      </c>
      <c r="F117" t="s">
        <v>530</v>
      </c>
      <c r="G117" t="str">
        <f t="shared" si="7"/>
        <v>05104</v>
      </c>
      <c r="H117" t="s">
        <v>531</v>
      </c>
      <c r="I117" t="str">
        <f t="shared" si="8"/>
        <v>05104</v>
      </c>
      <c r="J117" t="s">
        <v>621</v>
      </c>
    </row>
    <row r="118" spans="1:10" x14ac:dyDescent="0.25">
      <c r="A118">
        <v>81</v>
      </c>
      <c r="B118" t="str">
        <f t="shared" si="10"/>
        <v>05</v>
      </c>
      <c r="C118" t="s">
        <v>606</v>
      </c>
      <c r="D118" t="str">
        <f>"106"</f>
        <v>106</v>
      </c>
      <c r="E118" t="str">
        <f t="shared" si="6"/>
        <v>V. BELLEVUE</v>
      </c>
      <c r="F118" t="s">
        <v>530</v>
      </c>
      <c r="G118" t="str">
        <f t="shared" si="7"/>
        <v>05106</v>
      </c>
      <c r="H118" t="s">
        <v>531</v>
      </c>
      <c r="I118" t="str">
        <f t="shared" si="8"/>
        <v>05106</v>
      </c>
      <c r="J118" t="s">
        <v>622</v>
      </c>
    </row>
    <row r="119" spans="1:10" x14ac:dyDescent="0.25">
      <c r="A119">
        <v>81</v>
      </c>
      <c r="B119" t="str">
        <f t="shared" si="10"/>
        <v>05</v>
      </c>
      <c r="C119" t="s">
        <v>606</v>
      </c>
      <c r="D119" t="str">
        <f>"116"</f>
        <v>116</v>
      </c>
      <c r="E119" t="str">
        <f t="shared" si="6"/>
        <v>V. DENMARK</v>
      </c>
      <c r="F119" t="s">
        <v>530</v>
      </c>
      <c r="G119" t="str">
        <f t="shared" si="7"/>
        <v>05116</v>
      </c>
      <c r="H119" t="s">
        <v>531</v>
      </c>
      <c r="I119" t="str">
        <f t="shared" si="8"/>
        <v>05116</v>
      </c>
      <c r="J119" t="s">
        <v>623</v>
      </c>
    </row>
    <row r="120" spans="1:10" x14ac:dyDescent="0.25">
      <c r="A120">
        <v>81</v>
      </c>
      <c r="B120" t="str">
        <f t="shared" si="10"/>
        <v>05</v>
      </c>
      <c r="C120" t="s">
        <v>606</v>
      </c>
      <c r="D120" t="str">
        <f>"126"</f>
        <v>126</v>
      </c>
      <c r="E120" t="str">
        <f t="shared" si="6"/>
        <v>V. HOBART</v>
      </c>
      <c r="F120" t="s">
        <v>530</v>
      </c>
      <c r="G120" t="str">
        <f t="shared" si="7"/>
        <v>05126</v>
      </c>
      <c r="H120" t="s">
        <v>531</v>
      </c>
      <c r="I120" t="str">
        <f t="shared" si="8"/>
        <v>05126</v>
      </c>
      <c r="J120" t="s">
        <v>624</v>
      </c>
    </row>
    <row r="121" spans="1:10" x14ac:dyDescent="0.25">
      <c r="A121">
        <v>81</v>
      </c>
      <c r="B121" t="str">
        <f t="shared" si="10"/>
        <v>05</v>
      </c>
      <c r="C121" t="s">
        <v>606</v>
      </c>
      <c r="D121" t="str">
        <f>"136"</f>
        <v>136</v>
      </c>
      <c r="E121" t="str">
        <f t="shared" si="6"/>
        <v>V. HOWARD</v>
      </c>
      <c r="F121" t="s">
        <v>530</v>
      </c>
      <c r="G121" t="str">
        <f t="shared" si="7"/>
        <v>05136</v>
      </c>
      <c r="H121" t="s">
        <v>531</v>
      </c>
      <c r="I121" t="str">
        <f t="shared" si="8"/>
        <v>05136</v>
      </c>
      <c r="J121" t="s">
        <v>625</v>
      </c>
    </row>
    <row r="122" spans="1:10" x14ac:dyDescent="0.25">
      <c r="A122">
        <v>81</v>
      </c>
      <c r="B122" t="str">
        <f t="shared" si="10"/>
        <v>05</v>
      </c>
      <c r="C122" t="s">
        <v>606</v>
      </c>
      <c r="D122" t="str">
        <f>"171"</f>
        <v>171</v>
      </c>
      <c r="E122" t="str">
        <f t="shared" si="6"/>
        <v>V. PULASKI</v>
      </c>
      <c r="F122" t="s">
        <v>530</v>
      </c>
      <c r="G122" t="str">
        <f t="shared" si="7"/>
        <v>05171</v>
      </c>
      <c r="H122" t="s">
        <v>531</v>
      </c>
      <c r="I122" t="str">
        <f t="shared" si="8"/>
        <v>05171</v>
      </c>
      <c r="J122" t="s">
        <v>626</v>
      </c>
    </row>
    <row r="123" spans="1:10" x14ac:dyDescent="0.25">
      <c r="A123">
        <v>81</v>
      </c>
      <c r="B123" t="str">
        <f t="shared" si="10"/>
        <v>05</v>
      </c>
      <c r="C123" t="s">
        <v>606</v>
      </c>
      <c r="D123" t="str">
        <f>"178"</f>
        <v>178</v>
      </c>
      <c r="E123" t="str">
        <f t="shared" si="6"/>
        <v>V. SUAMICO</v>
      </c>
      <c r="F123" t="s">
        <v>530</v>
      </c>
      <c r="G123" t="str">
        <f t="shared" si="7"/>
        <v>05178</v>
      </c>
      <c r="H123" t="s">
        <v>531</v>
      </c>
      <c r="I123" t="str">
        <f t="shared" si="8"/>
        <v>05178</v>
      </c>
      <c r="J123" t="s">
        <v>627</v>
      </c>
    </row>
    <row r="124" spans="1:10" x14ac:dyDescent="0.25">
      <c r="A124">
        <v>81</v>
      </c>
      <c r="B124" t="str">
        <f t="shared" si="10"/>
        <v>05</v>
      </c>
      <c r="C124" t="s">
        <v>606</v>
      </c>
      <c r="D124" t="str">
        <f>"191"</f>
        <v>191</v>
      </c>
      <c r="E124" t="str">
        <f t="shared" si="6"/>
        <v>V. WRIGHTSTOWN</v>
      </c>
      <c r="F124" t="s">
        <v>530</v>
      </c>
      <c r="G124" t="str">
        <f t="shared" si="7"/>
        <v>05191</v>
      </c>
      <c r="H124" t="s">
        <v>531</v>
      </c>
      <c r="I124" t="str">
        <f t="shared" si="8"/>
        <v>05191</v>
      </c>
      <c r="J124" t="s">
        <v>619</v>
      </c>
    </row>
    <row r="125" spans="1:10" x14ac:dyDescent="0.25">
      <c r="A125">
        <v>81</v>
      </c>
      <c r="B125" t="str">
        <f t="shared" si="10"/>
        <v>05</v>
      </c>
      <c r="C125" t="s">
        <v>606</v>
      </c>
      <c r="D125" t="str">
        <f>"216"</f>
        <v>216</v>
      </c>
      <c r="E125" t="str">
        <f t="shared" si="6"/>
        <v>C. DE PERE</v>
      </c>
      <c r="F125" t="s">
        <v>533</v>
      </c>
      <c r="G125" t="str">
        <f t="shared" si="7"/>
        <v>05216</v>
      </c>
      <c r="H125" t="s">
        <v>534</v>
      </c>
      <c r="I125" t="str">
        <f t="shared" si="8"/>
        <v>05216</v>
      </c>
      <c r="J125" t="s">
        <v>628</v>
      </c>
    </row>
    <row r="126" spans="1:10" x14ac:dyDescent="0.25">
      <c r="A126">
        <v>81</v>
      </c>
      <c r="B126" t="str">
        <f t="shared" si="10"/>
        <v>05</v>
      </c>
      <c r="C126" t="s">
        <v>606</v>
      </c>
      <c r="D126" t="str">
        <f>"231"</f>
        <v>231</v>
      </c>
      <c r="E126" t="str">
        <f t="shared" si="6"/>
        <v>C. GREEN BAY</v>
      </c>
      <c r="F126" t="s">
        <v>533</v>
      </c>
      <c r="G126" t="str">
        <f t="shared" si="7"/>
        <v>05231</v>
      </c>
      <c r="H126" t="s">
        <v>534</v>
      </c>
      <c r="I126" t="str">
        <f t="shared" si="8"/>
        <v>05231</v>
      </c>
      <c r="J126" t="s">
        <v>609</v>
      </c>
    </row>
    <row r="127" spans="1:10" x14ac:dyDescent="0.25">
      <c r="A127">
        <v>79</v>
      </c>
      <c r="B127" t="str">
        <f t="shared" ref="B127:B149" si="11">"06"</f>
        <v>06</v>
      </c>
      <c r="C127" t="s">
        <v>629</v>
      </c>
      <c r="D127" t="str">
        <f>"002"</f>
        <v>002</v>
      </c>
      <c r="E127" t="str">
        <f t="shared" si="6"/>
        <v>T. ALMA</v>
      </c>
      <c r="F127" t="s">
        <v>511</v>
      </c>
      <c r="G127" t="str">
        <f t="shared" si="7"/>
        <v>06002</v>
      </c>
      <c r="H127" t="s">
        <v>512</v>
      </c>
      <c r="I127" t="str">
        <f t="shared" si="8"/>
        <v>06002</v>
      </c>
      <c r="J127" t="s">
        <v>630</v>
      </c>
    </row>
    <row r="128" spans="1:10" x14ac:dyDescent="0.25">
      <c r="A128">
        <v>79</v>
      </c>
      <c r="B128" t="str">
        <f t="shared" si="11"/>
        <v>06</v>
      </c>
      <c r="C128" t="s">
        <v>629</v>
      </c>
      <c r="D128" t="str">
        <f>"004"</f>
        <v>004</v>
      </c>
      <c r="E128" t="str">
        <f t="shared" si="6"/>
        <v>T. BELVIDERE</v>
      </c>
      <c r="F128" t="s">
        <v>511</v>
      </c>
      <c r="G128" t="str">
        <f t="shared" si="7"/>
        <v>06004</v>
      </c>
      <c r="H128" t="s">
        <v>512</v>
      </c>
      <c r="I128" t="str">
        <f t="shared" si="8"/>
        <v>06004</v>
      </c>
      <c r="J128" t="s">
        <v>631</v>
      </c>
    </row>
    <row r="129" spans="1:10" x14ac:dyDescent="0.25">
      <c r="A129">
        <v>79</v>
      </c>
      <c r="B129" t="str">
        <f t="shared" si="11"/>
        <v>06</v>
      </c>
      <c r="C129" t="s">
        <v>629</v>
      </c>
      <c r="D129" t="str">
        <f>"006"</f>
        <v>006</v>
      </c>
      <c r="E129" t="str">
        <f t="shared" si="6"/>
        <v>T. BUFFALO</v>
      </c>
      <c r="F129" t="s">
        <v>511</v>
      </c>
      <c r="G129" t="str">
        <f t="shared" si="7"/>
        <v>06006</v>
      </c>
      <c r="H129" t="s">
        <v>512</v>
      </c>
      <c r="I129" t="str">
        <f t="shared" si="8"/>
        <v>06006</v>
      </c>
      <c r="J129" t="s">
        <v>632</v>
      </c>
    </row>
    <row r="130" spans="1:10" x14ac:dyDescent="0.25">
      <c r="A130">
        <v>79</v>
      </c>
      <c r="B130" t="str">
        <f t="shared" si="11"/>
        <v>06</v>
      </c>
      <c r="C130" t="s">
        <v>629</v>
      </c>
      <c r="D130" t="str">
        <f>"008"</f>
        <v>008</v>
      </c>
      <c r="E130" t="str">
        <f t="shared" ref="E130:E193" si="12">F130&amp;J130</f>
        <v>T. CANTON</v>
      </c>
      <c r="F130" t="s">
        <v>511</v>
      </c>
      <c r="G130" t="str">
        <f t="shared" ref="G130:G193" si="13">B130&amp;D130</f>
        <v>06008</v>
      </c>
      <c r="H130" t="s">
        <v>512</v>
      </c>
      <c r="I130" t="str">
        <f t="shared" si="8"/>
        <v>06008</v>
      </c>
      <c r="J130" t="s">
        <v>633</v>
      </c>
    </row>
    <row r="131" spans="1:10" x14ac:dyDescent="0.25">
      <c r="A131">
        <v>79</v>
      </c>
      <c r="B131" t="str">
        <f t="shared" si="11"/>
        <v>06</v>
      </c>
      <c r="C131" t="s">
        <v>629</v>
      </c>
      <c r="D131" t="str">
        <f>"010"</f>
        <v>010</v>
      </c>
      <c r="E131" t="str">
        <f t="shared" si="12"/>
        <v>T. CROSS</v>
      </c>
      <c r="F131" t="s">
        <v>511</v>
      </c>
      <c r="G131" t="str">
        <f t="shared" si="13"/>
        <v>06010</v>
      </c>
      <c r="H131" t="s">
        <v>512</v>
      </c>
      <c r="I131" t="str">
        <f t="shared" ref="I131:I194" si="14">B131&amp;D131</f>
        <v>06010</v>
      </c>
      <c r="J131" t="s">
        <v>634</v>
      </c>
    </row>
    <row r="132" spans="1:10" x14ac:dyDescent="0.25">
      <c r="A132">
        <v>79</v>
      </c>
      <c r="B132" t="str">
        <f t="shared" si="11"/>
        <v>06</v>
      </c>
      <c r="C132" t="s">
        <v>629</v>
      </c>
      <c r="D132" t="str">
        <f>"012"</f>
        <v>012</v>
      </c>
      <c r="E132" t="str">
        <f t="shared" si="12"/>
        <v>T. DOVER</v>
      </c>
      <c r="F132" t="s">
        <v>511</v>
      </c>
      <c r="G132" t="str">
        <f t="shared" si="13"/>
        <v>06012</v>
      </c>
      <c r="H132" t="s">
        <v>512</v>
      </c>
      <c r="I132" t="str">
        <f t="shared" si="14"/>
        <v>06012</v>
      </c>
      <c r="J132" t="s">
        <v>635</v>
      </c>
    </row>
    <row r="133" spans="1:10" x14ac:dyDescent="0.25">
      <c r="A133">
        <v>79</v>
      </c>
      <c r="B133" t="str">
        <f t="shared" si="11"/>
        <v>06</v>
      </c>
      <c r="C133" t="s">
        <v>629</v>
      </c>
      <c r="D133" t="str">
        <f>"014"</f>
        <v>014</v>
      </c>
      <c r="E133" t="str">
        <f t="shared" si="12"/>
        <v>T. GILMANTON</v>
      </c>
      <c r="F133" t="s">
        <v>511</v>
      </c>
      <c r="G133" t="str">
        <f t="shared" si="13"/>
        <v>06014</v>
      </c>
      <c r="H133" t="s">
        <v>512</v>
      </c>
      <c r="I133" t="str">
        <f t="shared" si="14"/>
        <v>06014</v>
      </c>
      <c r="J133" t="s">
        <v>636</v>
      </c>
    </row>
    <row r="134" spans="1:10" x14ac:dyDescent="0.25">
      <c r="A134">
        <v>79</v>
      </c>
      <c r="B134" t="str">
        <f t="shared" si="11"/>
        <v>06</v>
      </c>
      <c r="C134" t="s">
        <v>629</v>
      </c>
      <c r="D134" t="str">
        <f>"016"</f>
        <v>016</v>
      </c>
      <c r="E134" t="str">
        <f t="shared" si="12"/>
        <v>T. GLENCOE</v>
      </c>
      <c r="F134" t="s">
        <v>511</v>
      </c>
      <c r="G134" t="str">
        <f t="shared" si="13"/>
        <v>06016</v>
      </c>
      <c r="H134" t="s">
        <v>512</v>
      </c>
      <c r="I134" t="str">
        <f t="shared" si="14"/>
        <v>06016</v>
      </c>
      <c r="J134" t="s">
        <v>637</v>
      </c>
    </row>
    <row r="135" spans="1:10" x14ac:dyDescent="0.25">
      <c r="A135">
        <v>79</v>
      </c>
      <c r="B135" t="str">
        <f t="shared" si="11"/>
        <v>06</v>
      </c>
      <c r="C135" t="s">
        <v>629</v>
      </c>
      <c r="D135" t="str">
        <f>"018"</f>
        <v>018</v>
      </c>
      <c r="E135" t="str">
        <f t="shared" si="12"/>
        <v>T. LINCOLN</v>
      </c>
      <c r="F135" t="s">
        <v>511</v>
      </c>
      <c r="G135" t="str">
        <f t="shared" si="13"/>
        <v>06018</v>
      </c>
      <c r="H135" t="s">
        <v>512</v>
      </c>
      <c r="I135" t="str">
        <f t="shared" si="14"/>
        <v>06018</v>
      </c>
      <c r="J135" t="s">
        <v>520</v>
      </c>
    </row>
    <row r="136" spans="1:10" x14ac:dyDescent="0.25">
      <c r="A136">
        <v>79</v>
      </c>
      <c r="B136" t="str">
        <f t="shared" si="11"/>
        <v>06</v>
      </c>
      <c r="C136" t="s">
        <v>629</v>
      </c>
      <c r="D136" t="str">
        <f>"020"</f>
        <v>020</v>
      </c>
      <c r="E136" t="str">
        <f t="shared" si="12"/>
        <v>T. MAXVILLE</v>
      </c>
      <c r="F136" t="s">
        <v>511</v>
      </c>
      <c r="G136" t="str">
        <f t="shared" si="13"/>
        <v>06020</v>
      </c>
      <c r="H136" t="s">
        <v>512</v>
      </c>
      <c r="I136" t="str">
        <f t="shared" si="14"/>
        <v>06020</v>
      </c>
      <c r="J136" t="s">
        <v>638</v>
      </c>
    </row>
    <row r="137" spans="1:10" x14ac:dyDescent="0.25">
      <c r="A137">
        <v>79</v>
      </c>
      <c r="B137" t="str">
        <f t="shared" si="11"/>
        <v>06</v>
      </c>
      <c r="C137" t="s">
        <v>629</v>
      </c>
      <c r="D137" t="str">
        <f>"022"</f>
        <v>022</v>
      </c>
      <c r="E137" t="str">
        <f t="shared" si="12"/>
        <v>T. MILTON</v>
      </c>
      <c r="F137" t="s">
        <v>511</v>
      </c>
      <c r="G137" t="str">
        <f t="shared" si="13"/>
        <v>06022</v>
      </c>
      <c r="H137" t="s">
        <v>512</v>
      </c>
      <c r="I137" t="str">
        <f t="shared" si="14"/>
        <v>06022</v>
      </c>
      <c r="J137" t="s">
        <v>639</v>
      </c>
    </row>
    <row r="138" spans="1:10" x14ac:dyDescent="0.25">
      <c r="A138">
        <v>79</v>
      </c>
      <c r="B138" t="str">
        <f t="shared" si="11"/>
        <v>06</v>
      </c>
      <c r="C138" t="s">
        <v>629</v>
      </c>
      <c r="D138" t="str">
        <f>"024"</f>
        <v>024</v>
      </c>
      <c r="E138" t="str">
        <f t="shared" si="12"/>
        <v>T. MODENA</v>
      </c>
      <c r="F138" t="s">
        <v>511</v>
      </c>
      <c r="G138" t="str">
        <f t="shared" si="13"/>
        <v>06024</v>
      </c>
      <c r="H138" t="s">
        <v>512</v>
      </c>
      <c r="I138" t="str">
        <f t="shared" si="14"/>
        <v>06024</v>
      </c>
      <c r="J138" t="s">
        <v>640</v>
      </c>
    </row>
    <row r="139" spans="1:10" x14ac:dyDescent="0.25">
      <c r="A139">
        <v>79</v>
      </c>
      <c r="B139" t="str">
        <f t="shared" si="11"/>
        <v>06</v>
      </c>
      <c r="C139" t="s">
        <v>629</v>
      </c>
      <c r="D139" t="str">
        <f>"026"</f>
        <v>026</v>
      </c>
      <c r="E139" t="str">
        <f t="shared" si="12"/>
        <v>T. MONDOVI</v>
      </c>
      <c r="F139" t="s">
        <v>511</v>
      </c>
      <c r="G139" t="str">
        <f t="shared" si="13"/>
        <v>06026</v>
      </c>
      <c r="H139" t="s">
        <v>512</v>
      </c>
      <c r="I139" t="str">
        <f t="shared" si="14"/>
        <v>06026</v>
      </c>
      <c r="J139" t="s">
        <v>641</v>
      </c>
    </row>
    <row r="140" spans="1:10" x14ac:dyDescent="0.25">
      <c r="A140">
        <v>79</v>
      </c>
      <c r="B140" t="str">
        <f t="shared" si="11"/>
        <v>06</v>
      </c>
      <c r="C140" t="s">
        <v>629</v>
      </c>
      <c r="D140" t="str">
        <f>"028"</f>
        <v>028</v>
      </c>
      <c r="E140" t="str">
        <f t="shared" si="12"/>
        <v>T. MONTANA</v>
      </c>
      <c r="F140" t="s">
        <v>511</v>
      </c>
      <c r="G140" t="str">
        <f t="shared" si="13"/>
        <v>06028</v>
      </c>
      <c r="H140" t="s">
        <v>512</v>
      </c>
      <c r="I140" t="str">
        <f t="shared" si="14"/>
        <v>06028</v>
      </c>
      <c r="J140" t="s">
        <v>642</v>
      </c>
    </row>
    <row r="141" spans="1:10" x14ac:dyDescent="0.25">
      <c r="A141">
        <v>79</v>
      </c>
      <c r="B141" t="str">
        <f t="shared" si="11"/>
        <v>06</v>
      </c>
      <c r="C141" t="s">
        <v>629</v>
      </c>
      <c r="D141" t="str">
        <f>"030"</f>
        <v>030</v>
      </c>
      <c r="E141" t="str">
        <f t="shared" si="12"/>
        <v>T. NAPLES</v>
      </c>
      <c r="F141" t="s">
        <v>511</v>
      </c>
      <c r="G141" t="str">
        <f t="shared" si="13"/>
        <v>06030</v>
      </c>
      <c r="H141" t="s">
        <v>512</v>
      </c>
      <c r="I141" t="str">
        <f t="shared" si="14"/>
        <v>06030</v>
      </c>
      <c r="J141" t="s">
        <v>643</v>
      </c>
    </row>
    <row r="142" spans="1:10" x14ac:dyDescent="0.25">
      <c r="A142">
        <v>79</v>
      </c>
      <c r="B142" t="str">
        <f t="shared" si="11"/>
        <v>06</v>
      </c>
      <c r="C142" t="s">
        <v>629</v>
      </c>
      <c r="D142" t="str">
        <f>"032"</f>
        <v>032</v>
      </c>
      <c r="E142" t="str">
        <f t="shared" si="12"/>
        <v>T. NELSON</v>
      </c>
      <c r="F142" t="s">
        <v>511</v>
      </c>
      <c r="G142" t="str">
        <f t="shared" si="13"/>
        <v>06032</v>
      </c>
      <c r="H142" t="s">
        <v>512</v>
      </c>
      <c r="I142" t="str">
        <f t="shared" si="14"/>
        <v>06032</v>
      </c>
      <c r="J142" t="s">
        <v>644</v>
      </c>
    </row>
    <row r="143" spans="1:10" x14ac:dyDescent="0.25">
      <c r="A143">
        <v>79</v>
      </c>
      <c r="B143" t="str">
        <f t="shared" si="11"/>
        <v>06</v>
      </c>
      <c r="C143" t="s">
        <v>629</v>
      </c>
      <c r="D143" t="str">
        <f>"034"</f>
        <v>034</v>
      </c>
      <c r="E143" t="str">
        <f t="shared" si="12"/>
        <v>T. WAUMANDEE</v>
      </c>
      <c r="F143" t="s">
        <v>511</v>
      </c>
      <c r="G143" t="str">
        <f t="shared" si="13"/>
        <v>06034</v>
      </c>
      <c r="H143" t="s">
        <v>512</v>
      </c>
      <c r="I143" t="str">
        <f t="shared" si="14"/>
        <v>06034</v>
      </c>
      <c r="J143" t="s">
        <v>645</v>
      </c>
    </row>
    <row r="144" spans="1:10" x14ac:dyDescent="0.25">
      <c r="A144">
        <v>79</v>
      </c>
      <c r="B144" t="str">
        <f t="shared" si="11"/>
        <v>06</v>
      </c>
      <c r="C144" t="s">
        <v>629</v>
      </c>
      <c r="D144" t="str">
        <f>"111"</f>
        <v>111</v>
      </c>
      <c r="E144" t="str">
        <f t="shared" si="12"/>
        <v>V. COCHRANE</v>
      </c>
      <c r="F144" t="s">
        <v>530</v>
      </c>
      <c r="G144" t="str">
        <f t="shared" si="13"/>
        <v>06111</v>
      </c>
      <c r="H144" t="s">
        <v>531</v>
      </c>
      <c r="I144" t="str">
        <f t="shared" si="14"/>
        <v>06111</v>
      </c>
      <c r="J144" t="s">
        <v>646</v>
      </c>
    </row>
    <row r="145" spans="1:10" x14ac:dyDescent="0.25">
      <c r="A145">
        <v>79</v>
      </c>
      <c r="B145" t="str">
        <f t="shared" si="11"/>
        <v>06</v>
      </c>
      <c r="C145" t="s">
        <v>629</v>
      </c>
      <c r="D145" t="str">
        <f>"154"</f>
        <v>154</v>
      </c>
      <c r="E145" t="str">
        <f t="shared" si="12"/>
        <v>V. NELSON</v>
      </c>
      <c r="F145" t="s">
        <v>530</v>
      </c>
      <c r="G145" t="str">
        <f t="shared" si="13"/>
        <v>06154</v>
      </c>
      <c r="H145" t="s">
        <v>531</v>
      </c>
      <c r="I145" t="str">
        <f t="shared" si="14"/>
        <v>06154</v>
      </c>
      <c r="J145" t="s">
        <v>644</v>
      </c>
    </row>
    <row r="146" spans="1:10" x14ac:dyDescent="0.25">
      <c r="A146">
        <v>79</v>
      </c>
      <c r="B146" t="str">
        <f t="shared" si="11"/>
        <v>06</v>
      </c>
      <c r="C146" t="s">
        <v>629</v>
      </c>
      <c r="D146" t="str">
        <f>"201"</f>
        <v>201</v>
      </c>
      <c r="E146" t="str">
        <f t="shared" si="12"/>
        <v>C. ALMA</v>
      </c>
      <c r="F146" t="s">
        <v>533</v>
      </c>
      <c r="G146" t="str">
        <f t="shared" si="13"/>
        <v>06201</v>
      </c>
      <c r="H146" t="s">
        <v>534</v>
      </c>
      <c r="I146" t="str">
        <f t="shared" si="14"/>
        <v>06201</v>
      </c>
      <c r="J146" t="s">
        <v>630</v>
      </c>
    </row>
    <row r="147" spans="1:10" x14ac:dyDescent="0.25">
      <c r="A147">
        <v>79</v>
      </c>
      <c r="B147" t="str">
        <f t="shared" si="11"/>
        <v>06</v>
      </c>
      <c r="C147" t="s">
        <v>629</v>
      </c>
      <c r="D147" t="str">
        <f>"206"</f>
        <v>206</v>
      </c>
      <c r="E147" t="str">
        <f t="shared" si="12"/>
        <v>C. BUFFALO CITY</v>
      </c>
      <c r="F147" t="s">
        <v>533</v>
      </c>
      <c r="G147" t="str">
        <f t="shared" si="13"/>
        <v>06206</v>
      </c>
      <c r="H147" t="s">
        <v>534</v>
      </c>
      <c r="I147" t="str">
        <f t="shared" si="14"/>
        <v>06206</v>
      </c>
      <c r="J147" t="s">
        <v>647</v>
      </c>
    </row>
    <row r="148" spans="1:10" x14ac:dyDescent="0.25">
      <c r="A148">
        <v>79</v>
      </c>
      <c r="B148" t="str">
        <f t="shared" si="11"/>
        <v>06</v>
      </c>
      <c r="C148" t="s">
        <v>629</v>
      </c>
      <c r="D148" t="str">
        <f>"226"</f>
        <v>226</v>
      </c>
      <c r="E148" t="str">
        <f t="shared" si="12"/>
        <v>C. FOUNTAIN CITY</v>
      </c>
      <c r="F148" t="s">
        <v>533</v>
      </c>
      <c r="G148" t="str">
        <f t="shared" si="13"/>
        <v>06226</v>
      </c>
      <c r="H148" t="s">
        <v>534</v>
      </c>
      <c r="I148" t="str">
        <f t="shared" si="14"/>
        <v>06226</v>
      </c>
      <c r="J148" t="s">
        <v>648</v>
      </c>
    </row>
    <row r="149" spans="1:10" x14ac:dyDescent="0.25">
      <c r="A149">
        <v>79</v>
      </c>
      <c r="B149" t="str">
        <f t="shared" si="11"/>
        <v>06</v>
      </c>
      <c r="C149" t="s">
        <v>629</v>
      </c>
      <c r="D149" t="str">
        <f>"251"</f>
        <v>251</v>
      </c>
      <c r="E149" t="str">
        <f t="shared" si="12"/>
        <v>C. MONDOVI</v>
      </c>
      <c r="F149" t="s">
        <v>533</v>
      </c>
      <c r="G149" t="str">
        <f t="shared" si="13"/>
        <v>06251</v>
      </c>
      <c r="H149" t="s">
        <v>534</v>
      </c>
      <c r="I149" t="str">
        <f t="shared" si="14"/>
        <v>06251</v>
      </c>
      <c r="J149" t="s">
        <v>641</v>
      </c>
    </row>
    <row r="150" spans="1:10" x14ac:dyDescent="0.25">
      <c r="A150">
        <v>79</v>
      </c>
      <c r="B150" t="str">
        <f t="shared" ref="B150:B173" si="15">"07"</f>
        <v>07</v>
      </c>
      <c r="C150" t="s">
        <v>649</v>
      </c>
      <c r="D150" t="str">
        <f>"002"</f>
        <v>002</v>
      </c>
      <c r="E150" t="str">
        <f t="shared" si="12"/>
        <v>T. ANDERSON</v>
      </c>
      <c r="F150" t="s">
        <v>511</v>
      </c>
      <c r="G150" t="str">
        <f t="shared" si="13"/>
        <v>07002</v>
      </c>
      <c r="H150" t="s">
        <v>512</v>
      </c>
      <c r="I150" t="str">
        <f t="shared" si="14"/>
        <v>07002</v>
      </c>
      <c r="J150" t="s">
        <v>650</v>
      </c>
    </row>
    <row r="151" spans="1:10" x14ac:dyDescent="0.25">
      <c r="A151">
        <v>79</v>
      </c>
      <c r="B151" t="str">
        <f t="shared" si="15"/>
        <v>07</v>
      </c>
      <c r="C151" t="s">
        <v>649</v>
      </c>
      <c r="D151" t="str">
        <f>"004"</f>
        <v>004</v>
      </c>
      <c r="E151" t="str">
        <f t="shared" si="12"/>
        <v>T. BLAINE</v>
      </c>
      <c r="F151" t="s">
        <v>511</v>
      </c>
      <c r="G151" t="str">
        <f t="shared" si="13"/>
        <v>07004</v>
      </c>
      <c r="H151" t="s">
        <v>512</v>
      </c>
      <c r="I151" t="str">
        <f t="shared" si="14"/>
        <v>07004</v>
      </c>
      <c r="J151" t="s">
        <v>651</v>
      </c>
    </row>
    <row r="152" spans="1:10" x14ac:dyDescent="0.25">
      <c r="A152">
        <v>79</v>
      </c>
      <c r="B152" t="str">
        <f t="shared" si="15"/>
        <v>07</v>
      </c>
      <c r="C152" t="s">
        <v>649</v>
      </c>
      <c r="D152" t="str">
        <f>"006"</f>
        <v>006</v>
      </c>
      <c r="E152" t="str">
        <f t="shared" si="12"/>
        <v>T. DANIELS</v>
      </c>
      <c r="F152" t="s">
        <v>511</v>
      </c>
      <c r="G152" t="str">
        <f t="shared" si="13"/>
        <v>07006</v>
      </c>
      <c r="H152" t="s">
        <v>512</v>
      </c>
      <c r="I152" t="str">
        <f t="shared" si="14"/>
        <v>07006</v>
      </c>
      <c r="J152" t="s">
        <v>652</v>
      </c>
    </row>
    <row r="153" spans="1:10" x14ac:dyDescent="0.25">
      <c r="A153">
        <v>79</v>
      </c>
      <c r="B153" t="str">
        <f t="shared" si="15"/>
        <v>07</v>
      </c>
      <c r="C153" t="s">
        <v>649</v>
      </c>
      <c r="D153" t="str">
        <f>"008"</f>
        <v>008</v>
      </c>
      <c r="E153" t="str">
        <f t="shared" si="12"/>
        <v>T. DEWEY</v>
      </c>
      <c r="F153" t="s">
        <v>511</v>
      </c>
      <c r="G153" t="str">
        <f t="shared" si="13"/>
        <v>07008</v>
      </c>
      <c r="H153" t="s">
        <v>512</v>
      </c>
      <c r="I153" t="str">
        <f t="shared" si="14"/>
        <v>07008</v>
      </c>
      <c r="J153" t="s">
        <v>653</v>
      </c>
    </row>
    <row r="154" spans="1:10" x14ac:dyDescent="0.25">
      <c r="A154">
        <v>79</v>
      </c>
      <c r="B154" t="str">
        <f t="shared" si="15"/>
        <v>07</v>
      </c>
      <c r="C154" t="s">
        <v>649</v>
      </c>
      <c r="D154" t="str">
        <f>"010"</f>
        <v>010</v>
      </c>
      <c r="E154" t="str">
        <f t="shared" si="12"/>
        <v>T. GRANTSBURG</v>
      </c>
      <c r="F154" t="s">
        <v>511</v>
      </c>
      <c r="G154" t="str">
        <f t="shared" si="13"/>
        <v>07010</v>
      </c>
      <c r="H154" t="s">
        <v>512</v>
      </c>
      <c r="I154" t="str">
        <f t="shared" si="14"/>
        <v>07010</v>
      </c>
      <c r="J154" t="s">
        <v>654</v>
      </c>
    </row>
    <row r="155" spans="1:10" x14ac:dyDescent="0.25">
      <c r="A155">
        <v>79</v>
      </c>
      <c r="B155" t="str">
        <f t="shared" si="15"/>
        <v>07</v>
      </c>
      <c r="C155" t="s">
        <v>649</v>
      </c>
      <c r="D155" t="str">
        <f>"012"</f>
        <v>012</v>
      </c>
      <c r="E155" t="str">
        <f t="shared" si="12"/>
        <v>T. JACKSON</v>
      </c>
      <c r="F155" t="s">
        <v>511</v>
      </c>
      <c r="G155" t="str">
        <f t="shared" si="13"/>
        <v>07012</v>
      </c>
      <c r="H155" t="s">
        <v>512</v>
      </c>
      <c r="I155" t="str">
        <f t="shared" si="14"/>
        <v>07012</v>
      </c>
      <c r="J155" t="s">
        <v>518</v>
      </c>
    </row>
    <row r="156" spans="1:10" x14ac:dyDescent="0.25">
      <c r="A156">
        <v>79</v>
      </c>
      <c r="B156" t="str">
        <f t="shared" si="15"/>
        <v>07</v>
      </c>
      <c r="C156" t="s">
        <v>649</v>
      </c>
      <c r="D156" t="str">
        <f>"014"</f>
        <v>014</v>
      </c>
      <c r="E156" t="str">
        <f t="shared" si="12"/>
        <v>T. LA FOLLETTE</v>
      </c>
      <c r="F156" t="s">
        <v>511</v>
      </c>
      <c r="G156" t="str">
        <f t="shared" si="13"/>
        <v>07014</v>
      </c>
      <c r="H156" t="s">
        <v>512</v>
      </c>
      <c r="I156" t="str">
        <f t="shared" si="14"/>
        <v>07014</v>
      </c>
      <c r="J156" t="s">
        <v>655</v>
      </c>
    </row>
    <row r="157" spans="1:10" x14ac:dyDescent="0.25">
      <c r="A157">
        <v>79</v>
      </c>
      <c r="B157" t="str">
        <f t="shared" si="15"/>
        <v>07</v>
      </c>
      <c r="C157" t="s">
        <v>649</v>
      </c>
      <c r="D157" t="str">
        <f>"016"</f>
        <v>016</v>
      </c>
      <c r="E157" t="str">
        <f t="shared" si="12"/>
        <v>T. LINCOLN</v>
      </c>
      <c r="F157" t="s">
        <v>511</v>
      </c>
      <c r="G157" t="str">
        <f t="shared" si="13"/>
        <v>07016</v>
      </c>
      <c r="H157" t="s">
        <v>512</v>
      </c>
      <c r="I157" t="str">
        <f t="shared" si="14"/>
        <v>07016</v>
      </c>
      <c r="J157" t="s">
        <v>520</v>
      </c>
    </row>
    <row r="158" spans="1:10" x14ac:dyDescent="0.25">
      <c r="A158">
        <v>79</v>
      </c>
      <c r="B158" t="str">
        <f t="shared" si="15"/>
        <v>07</v>
      </c>
      <c r="C158" t="s">
        <v>649</v>
      </c>
      <c r="D158" t="str">
        <f>"018"</f>
        <v>018</v>
      </c>
      <c r="E158" t="str">
        <f t="shared" si="12"/>
        <v>T. MEENON</v>
      </c>
      <c r="F158" t="s">
        <v>511</v>
      </c>
      <c r="G158" t="str">
        <f t="shared" si="13"/>
        <v>07018</v>
      </c>
      <c r="H158" t="s">
        <v>512</v>
      </c>
      <c r="I158" t="str">
        <f t="shared" si="14"/>
        <v>07018</v>
      </c>
      <c r="J158" t="s">
        <v>656</v>
      </c>
    </row>
    <row r="159" spans="1:10" x14ac:dyDescent="0.25">
      <c r="A159">
        <v>79</v>
      </c>
      <c r="B159" t="str">
        <f t="shared" si="15"/>
        <v>07</v>
      </c>
      <c r="C159" t="s">
        <v>649</v>
      </c>
      <c r="D159" t="str">
        <f>"020"</f>
        <v>020</v>
      </c>
      <c r="E159" t="str">
        <f t="shared" si="12"/>
        <v>T. OAKLAND</v>
      </c>
      <c r="F159" t="s">
        <v>511</v>
      </c>
      <c r="G159" t="str">
        <f t="shared" si="13"/>
        <v>07020</v>
      </c>
      <c r="H159" t="s">
        <v>512</v>
      </c>
      <c r="I159" t="str">
        <f t="shared" si="14"/>
        <v>07020</v>
      </c>
      <c r="J159" t="s">
        <v>657</v>
      </c>
    </row>
    <row r="160" spans="1:10" x14ac:dyDescent="0.25">
      <c r="A160">
        <v>79</v>
      </c>
      <c r="B160" t="str">
        <f t="shared" si="15"/>
        <v>07</v>
      </c>
      <c r="C160" t="s">
        <v>649</v>
      </c>
      <c r="D160" t="str">
        <f>"022"</f>
        <v>022</v>
      </c>
      <c r="E160" t="str">
        <f t="shared" si="12"/>
        <v>T. ROOSEVELT</v>
      </c>
      <c r="F160" t="s">
        <v>511</v>
      </c>
      <c r="G160" t="str">
        <f t="shared" si="13"/>
        <v>07022</v>
      </c>
      <c r="H160" t="s">
        <v>512</v>
      </c>
      <c r="I160" t="str">
        <f t="shared" si="14"/>
        <v>07022</v>
      </c>
      <c r="J160" t="s">
        <v>658</v>
      </c>
    </row>
    <row r="161" spans="1:10" x14ac:dyDescent="0.25">
      <c r="A161">
        <v>79</v>
      </c>
      <c r="B161" t="str">
        <f t="shared" si="15"/>
        <v>07</v>
      </c>
      <c r="C161" t="s">
        <v>649</v>
      </c>
      <c r="D161" t="str">
        <f>"024"</f>
        <v>024</v>
      </c>
      <c r="E161" t="str">
        <f t="shared" si="12"/>
        <v>T. RUSK</v>
      </c>
      <c r="F161" t="s">
        <v>511</v>
      </c>
      <c r="G161" t="str">
        <f t="shared" si="13"/>
        <v>07024</v>
      </c>
      <c r="H161" t="s">
        <v>512</v>
      </c>
      <c r="I161" t="str">
        <f t="shared" si="14"/>
        <v>07024</v>
      </c>
      <c r="J161" t="s">
        <v>659</v>
      </c>
    </row>
    <row r="162" spans="1:10" x14ac:dyDescent="0.25">
      <c r="A162">
        <v>79</v>
      </c>
      <c r="B162" t="str">
        <f t="shared" si="15"/>
        <v>07</v>
      </c>
      <c r="C162" t="s">
        <v>649</v>
      </c>
      <c r="D162" t="str">
        <f>"026"</f>
        <v>026</v>
      </c>
      <c r="E162" t="str">
        <f t="shared" si="12"/>
        <v>T. SAND LAKE</v>
      </c>
      <c r="F162" t="s">
        <v>511</v>
      </c>
      <c r="G162" t="str">
        <f t="shared" si="13"/>
        <v>07026</v>
      </c>
      <c r="H162" t="s">
        <v>512</v>
      </c>
      <c r="I162" t="str">
        <f t="shared" si="14"/>
        <v>07026</v>
      </c>
      <c r="J162" t="s">
        <v>660</v>
      </c>
    </row>
    <row r="163" spans="1:10" x14ac:dyDescent="0.25">
      <c r="A163">
        <v>79</v>
      </c>
      <c r="B163" t="str">
        <f t="shared" si="15"/>
        <v>07</v>
      </c>
      <c r="C163" t="s">
        <v>649</v>
      </c>
      <c r="D163" t="str">
        <f>"028"</f>
        <v>028</v>
      </c>
      <c r="E163" t="str">
        <f t="shared" si="12"/>
        <v>T. SCOTT</v>
      </c>
      <c r="F163" t="s">
        <v>511</v>
      </c>
      <c r="G163" t="str">
        <f t="shared" si="13"/>
        <v>07028</v>
      </c>
      <c r="H163" t="s">
        <v>512</v>
      </c>
      <c r="I163" t="str">
        <f t="shared" si="14"/>
        <v>07028</v>
      </c>
      <c r="J163" t="s">
        <v>618</v>
      </c>
    </row>
    <row r="164" spans="1:10" x14ac:dyDescent="0.25">
      <c r="A164">
        <v>79</v>
      </c>
      <c r="B164" t="str">
        <f t="shared" si="15"/>
        <v>07</v>
      </c>
      <c r="C164" t="s">
        <v>649</v>
      </c>
      <c r="D164" t="str">
        <f>"030"</f>
        <v>030</v>
      </c>
      <c r="E164" t="str">
        <f t="shared" si="12"/>
        <v>T. SIREN</v>
      </c>
      <c r="F164" t="s">
        <v>511</v>
      </c>
      <c r="G164" t="str">
        <f t="shared" si="13"/>
        <v>07030</v>
      </c>
      <c r="H164" t="s">
        <v>512</v>
      </c>
      <c r="I164" t="str">
        <f t="shared" si="14"/>
        <v>07030</v>
      </c>
      <c r="J164" t="s">
        <v>661</v>
      </c>
    </row>
    <row r="165" spans="1:10" x14ac:dyDescent="0.25">
      <c r="A165">
        <v>79</v>
      </c>
      <c r="B165" t="str">
        <f t="shared" si="15"/>
        <v>07</v>
      </c>
      <c r="C165" t="s">
        <v>649</v>
      </c>
      <c r="D165" t="str">
        <f>"032"</f>
        <v>032</v>
      </c>
      <c r="E165" t="str">
        <f t="shared" si="12"/>
        <v>T. SWISS</v>
      </c>
      <c r="F165" t="s">
        <v>511</v>
      </c>
      <c r="G165" t="str">
        <f t="shared" si="13"/>
        <v>07032</v>
      </c>
      <c r="H165" t="s">
        <v>512</v>
      </c>
      <c r="I165" t="str">
        <f t="shared" si="14"/>
        <v>07032</v>
      </c>
      <c r="J165" t="s">
        <v>662</v>
      </c>
    </row>
    <row r="166" spans="1:10" x14ac:dyDescent="0.25">
      <c r="A166">
        <v>79</v>
      </c>
      <c r="B166" t="str">
        <f t="shared" si="15"/>
        <v>07</v>
      </c>
      <c r="C166" t="s">
        <v>649</v>
      </c>
      <c r="D166" t="str">
        <f>"034"</f>
        <v>034</v>
      </c>
      <c r="E166" t="str">
        <f t="shared" si="12"/>
        <v>T. TRADE LAKE</v>
      </c>
      <c r="F166" t="s">
        <v>511</v>
      </c>
      <c r="G166" t="str">
        <f t="shared" si="13"/>
        <v>07034</v>
      </c>
      <c r="H166" t="s">
        <v>512</v>
      </c>
      <c r="I166" t="str">
        <f t="shared" si="14"/>
        <v>07034</v>
      </c>
      <c r="J166" t="s">
        <v>663</v>
      </c>
    </row>
    <row r="167" spans="1:10" x14ac:dyDescent="0.25">
      <c r="A167">
        <v>79</v>
      </c>
      <c r="B167" t="str">
        <f t="shared" si="15"/>
        <v>07</v>
      </c>
      <c r="C167" t="s">
        <v>649</v>
      </c>
      <c r="D167" t="str">
        <f>"036"</f>
        <v>036</v>
      </c>
      <c r="E167" t="str">
        <f t="shared" si="12"/>
        <v>T. UNION</v>
      </c>
      <c r="F167" t="s">
        <v>511</v>
      </c>
      <c r="G167" t="str">
        <f t="shared" si="13"/>
        <v>07036</v>
      </c>
      <c r="H167" t="s">
        <v>512</v>
      </c>
      <c r="I167" t="str">
        <f t="shared" si="14"/>
        <v>07036</v>
      </c>
      <c r="J167" t="s">
        <v>664</v>
      </c>
    </row>
    <row r="168" spans="1:10" x14ac:dyDescent="0.25">
      <c r="A168">
        <v>79</v>
      </c>
      <c r="B168" t="str">
        <f t="shared" si="15"/>
        <v>07</v>
      </c>
      <c r="C168" t="s">
        <v>649</v>
      </c>
      <c r="D168" t="str">
        <f>"038"</f>
        <v>038</v>
      </c>
      <c r="E168" t="str">
        <f t="shared" si="12"/>
        <v>T. WEBB LAKE</v>
      </c>
      <c r="F168" t="s">
        <v>511</v>
      </c>
      <c r="G168" t="str">
        <f t="shared" si="13"/>
        <v>07038</v>
      </c>
      <c r="H168" t="s">
        <v>512</v>
      </c>
      <c r="I168" t="str">
        <f t="shared" si="14"/>
        <v>07038</v>
      </c>
      <c r="J168" t="s">
        <v>665</v>
      </c>
    </row>
    <row r="169" spans="1:10" x14ac:dyDescent="0.25">
      <c r="A169">
        <v>79</v>
      </c>
      <c r="B169" t="str">
        <f t="shared" si="15"/>
        <v>07</v>
      </c>
      <c r="C169" t="s">
        <v>649</v>
      </c>
      <c r="D169" t="str">
        <f>"040"</f>
        <v>040</v>
      </c>
      <c r="E169" t="str">
        <f t="shared" si="12"/>
        <v>T. WEST MARSHLAND</v>
      </c>
      <c r="F169" t="s">
        <v>511</v>
      </c>
      <c r="G169" t="str">
        <f t="shared" si="13"/>
        <v>07040</v>
      </c>
      <c r="H169" t="s">
        <v>512</v>
      </c>
      <c r="I169" t="str">
        <f t="shared" si="14"/>
        <v>07040</v>
      </c>
      <c r="J169" t="s">
        <v>666</v>
      </c>
    </row>
    <row r="170" spans="1:10" x14ac:dyDescent="0.25">
      <c r="A170">
        <v>79</v>
      </c>
      <c r="B170" t="str">
        <f t="shared" si="15"/>
        <v>07</v>
      </c>
      <c r="C170" t="s">
        <v>649</v>
      </c>
      <c r="D170" t="str">
        <f>"042"</f>
        <v>042</v>
      </c>
      <c r="E170" t="str">
        <f t="shared" si="12"/>
        <v>T. WOOD RIVER</v>
      </c>
      <c r="F170" t="s">
        <v>511</v>
      </c>
      <c r="G170" t="str">
        <f t="shared" si="13"/>
        <v>07042</v>
      </c>
      <c r="H170" t="s">
        <v>512</v>
      </c>
      <c r="I170" t="str">
        <f t="shared" si="14"/>
        <v>07042</v>
      </c>
      <c r="J170" t="s">
        <v>667</v>
      </c>
    </row>
    <row r="171" spans="1:10" x14ac:dyDescent="0.25">
      <c r="A171">
        <v>79</v>
      </c>
      <c r="B171" t="str">
        <f t="shared" si="15"/>
        <v>07</v>
      </c>
      <c r="C171" t="s">
        <v>649</v>
      </c>
      <c r="D171" t="str">
        <f>"131"</f>
        <v>131</v>
      </c>
      <c r="E171" t="str">
        <f t="shared" si="12"/>
        <v>V. GRANTSBURG</v>
      </c>
      <c r="F171" t="s">
        <v>530</v>
      </c>
      <c r="G171" t="str">
        <f t="shared" si="13"/>
        <v>07131</v>
      </c>
      <c r="H171" t="s">
        <v>531</v>
      </c>
      <c r="I171" t="str">
        <f t="shared" si="14"/>
        <v>07131</v>
      </c>
      <c r="J171" t="s">
        <v>654</v>
      </c>
    </row>
    <row r="172" spans="1:10" x14ac:dyDescent="0.25">
      <c r="A172">
        <v>79</v>
      </c>
      <c r="B172" t="str">
        <f t="shared" si="15"/>
        <v>07</v>
      </c>
      <c r="C172" t="s">
        <v>649</v>
      </c>
      <c r="D172" t="str">
        <f>"181"</f>
        <v>181</v>
      </c>
      <c r="E172" t="str">
        <f t="shared" si="12"/>
        <v>V. SIREN</v>
      </c>
      <c r="F172" t="s">
        <v>530</v>
      </c>
      <c r="G172" t="str">
        <f t="shared" si="13"/>
        <v>07181</v>
      </c>
      <c r="H172" t="s">
        <v>531</v>
      </c>
      <c r="I172" t="str">
        <f t="shared" si="14"/>
        <v>07181</v>
      </c>
      <c r="J172" t="s">
        <v>661</v>
      </c>
    </row>
    <row r="173" spans="1:10" x14ac:dyDescent="0.25">
      <c r="A173">
        <v>79</v>
      </c>
      <c r="B173" t="str">
        <f t="shared" si="15"/>
        <v>07</v>
      </c>
      <c r="C173" t="s">
        <v>649</v>
      </c>
      <c r="D173" t="str">
        <f>"191"</f>
        <v>191</v>
      </c>
      <c r="E173" t="str">
        <f t="shared" si="12"/>
        <v>V. WEBSTER</v>
      </c>
      <c r="F173" t="s">
        <v>530</v>
      </c>
      <c r="G173" t="str">
        <f t="shared" si="13"/>
        <v>07191</v>
      </c>
      <c r="H173" t="s">
        <v>531</v>
      </c>
      <c r="I173" t="str">
        <f t="shared" si="14"/>
        <v>07191</v>
      </c>
      <c r="J173" t="s">
        <v>668</v>
      </c>
    </row>
    <row r="174" spans="1:10" x14ac:dyDescent="0.25">
      <c r="A174">
        <v>81</v>
      </c>
      <c r="B174" t="str">
        <f t="shared" ref="B174:B194" si="16">"08"</f>
        <v>08</v>
      </c>
      <c r="C174" t="s">
        <v>669</v>
      </c>
      <c r="D174" t="str">
        <f>"002"</f>
        <v>002</v>
      </c>
      <c r="E174" t="str">
        <f t="shared" si="12"/>
        <v>T. BRILLION</v>
      </c>
      <c r="F174" t="s">
        <v>511</v>
      </c>
      <c r="G174" t="str">
        <f t="shared" si="13"/>
        <v>08002</v>
      </c>
      <c r="H174" t="s">
        <v>512</v>
      </c>
      <c r="I174" t="str">
        <f t="shared" si="14"/>
        <v>08002</v>
      </c>
      <c r="J174" t="s">
        <v>670</v>
      </c>
    </row>
    <row r="175" spans="1:10" x14ac:dyDescent="0.25">
      <c r="A175">
        <v>81</v>
      </c>
      <c r="B175" t="str">
        <f t="shared" si="16"/>
        <v>08</v>
      </c>
      <c r="C175" t="s">
        <v>669</v>
      </c>
      <c r="D175" t="str">
        <f>"004"</f>
        <v>004</v>
      </c>
      <c r="E175" t="str">
        <f t="shared" si="12"/>
        <v>T. BROTHERTOWN</v>
      </c>
      <c r="F175" t="s">
        <v>511</v>
      </c>
      <c r="G175" t="str">
        <f t="shared" si="13"/>
        <v>08004</v>
      </c>
      <c r="H175" t="s">
        <v>512</v>
      </c>
      <c r="I175" t="str">
        <f t="shared" si="14"/>
        <v>08004</v>
      </c>
      <c r="J175" t="s">
        <v>671</v>
      </c>
    </row>
    <row r="176" spans="1:10" x14ac:dyDescent="0.25">
      <c r="A176">
        <v>81</v>
      </c>
      <c r="B176" t="str">
        <f t="shared" si="16"/>
        <v>08</v>
      </c>
      <c r="C176" t="s">
        <v>669</v>
      </c>
      <c r="D176" t="str">
        <f>"006"</f>
        <v>006</v>
      </c>
      <c r="E176" t="str">
        <f t="shared" si="12"/>
        <v>T. CHARLESTOWN</v>
      </c>
      <c r="F176" t="s">
        <v>511</v>
      </c>
      <c r="G176" t="str">
        <f t="shared" si="13"/>
        <v>08006</v>
      </c>
      <c r="H176" t="s">
        <v>512</v>
      </c>
      <c r="I176" t="str">
        <f t="shared" si="14"/>
        <v>08006</v>
      </c>
      <c r="J176" t="s">
        <v>672</v>
      </c>
    </row>
    <row r="177" spans="1:10" x14ac:dyDescent="0.25">
      <c r="A177">
        <v>81</v>
      </c>
      <c r="B177" t="str">
        <f t="shared" si="16"/>
        <v>08</v>
      </c>
      <c r="C177" t="s">
        <v>669</v>
      </c>
      <c r="D177" t="str">
        <f>"008"</f>
        <v>008</v>
      </c>
      <c r="E177" t="str">
        <f t="shared" si="12"/>
        <v>T. CHILTON</v>
      </c>
      <c r="F177" t="s">
        <v>511</v>
      </c>
      <c r="G177" t="str">
        <f t="shared" si="13"/>
        <v>08008</v>
      </c>
      <c r="H177" t="s">
        <v>512</v>
      </c>
      <c r="I177" t="str">
        <f t="shared" si="14"/>
        <v>08008</v>
      </c>
      <c r="J177" t="s">
        <v>673</v>
      </c>
    </row>
    <row r="178" spans="1:10" x14ac:dyDescent="0.25">
      <c r="A178">
        <v>81</v>
      </c>
      <c r="B178" t="str">
        <f t="shared" si="16"/>
        <v>08</v>
      </c>
      <c r="C178" t="s">
        <v>669</v>
      </c>
      <c r="D178" t="str">
        <f>"010"</f>
        <v>010</v>
      </c>
      <c r="E178" t="str">
        <f t="shared" si="12"/>
        <v>T. HARRISON</v>
      </c>
      <c r="F178" t="s">
        <v>511</v>
      </c>
      <c r="G178" t="str">
        <f t="shared" si="13"/>
        <v>08010</v>
      </c>
      <c r="H178" t="s">
        <v>512</v>
      </c>
      <c r="I178" t="str">
        <f t="shared" si="14"/>
        <v>08010</v>
      </c>
      <c r="J178" t="s">
        <v>674</v>
      </c>
    </row>
    <row r="179" spans="1:10" x14ac:dyDescent="0.25">
      <c r="A179">
        <v>81</v>
      </c>
      <c r="B179" t="str">
        <f t="shared" si="16"/>
        <v>08</v>
      </c>
      <c r="C179" t="s">
        <v>669</v>
      </c>
      <c r="D179" t="str">
        <f>"012"</f>
        <v>012</v>
      </c>
      <c r="E179" t="str">
        <f t="shared" si="12"/>
        <v>T. NEW HOLSTEIN</v>
      </c>
      <c r="F179" t="s">
        <v>511</v>
      </c>
      <c r="G179" t="str">
        <f t="shared" si="13"/>
        <v>08012</v>
      </c>
      <c r="H179" t="s">
        <v>512</v>
      </c>
      <c r="I179" t="str">
        <f t="shared" si="14"/>
        <v>08012</v>
      </c>
      <c r="J179" t="s">
        <v>675</v>
      </c>
    </row>
    <row r="180" spans="1:10" x14ac:dyDescent="0.25">
      <c r="A180">
        <v>81</v>
      </c>
      <c r="B180" t="str">
        <f t="shared" si="16"/>
        <v>08</v>
      </c>
      <c r="C180" t="s">
        <v>669</v>
      </c>
      <c r="D180" t="str">
        <f>"014"</f>
        <v>014</v>
      </c>
      <c r="E180" t="str">
        <f t="shared" si="12"/>
        <v>T. RANTOUL</v>
      </c>
      <c r="F180" t="s">
        <v>511</v>
      </c>
      <c r="G180" t="str">
        <f t="shared" si="13"/>
        <v>08014</v>
      </c>
      <c r="H180" t="s">
        <v>512</v>
      </c>
      <c r="I180" t="str">
        <f t="shared" si="14"/>
        <v>08014</v>
      </c>
      <c r="J180" t="s">
        <v>676</v>
      </c>
    </row>
    <row r="181" spans="1:10" x14ac:dyDescent="0.25">
      <c r="A181">
        <v>81</v>
      </c>
      <c r="B181" t="str">
        <f t="shared" si="16"/>
        <v>08</v>
      </c>
      <c r="C181" t="s">
        <v>669</v>
      </c>
      <c r="D181" t="str">
        <f>"016"</f>
        <v>016</v>
      </c>
      <c r="E181" t="str">
        <f t="shared" si="12"/>
        <v>T. STOCKBRIDGE</v>
      </c>
      <c r="F181" t="s">
        <v>511</v>
      </c>
      <c r="G181" t="str">
        <f t="shared" si="13"/>
        <v>08016</v>
      </c>
      <c r="H181" t="s">
        <v>512</v>
      </c>
      <c r="I181" t="str">
        <f t="shared" si="14"/>
        <v>08016</v>
      </c>
      <c r="J181" t="s">
        <v>677</v>
      </c>
    </row>
    <row r="182" spans="1:10" x14ac:dyDescent="0.25">
      <c r="A182">
        <v>81</v>
      </c>
      <c r="B182" t="str">
        <f t="shared" si="16"/>
        <v>08</v>
      </c>
      <c r="C182" t="s">
        <v>669</v>
      </c>
      <c r="D182" t="str">
        <f>"018"</f>
        <v>018</v>
      </c>
      <c r="E182" t="str">
        <f t="shared" si="12"/>
        <v>T. WOODVILLE</v>
      </c>
      <c r="F182" t="s">
        <v>511</v>
      </c>
      <c r="G182" t="str">
        <f t="shared" si="13"/>
        <v>08018</v>
      </c>
      <c r="H182" t="s">
        <v>512</v>
      </c>
      <c r="I182" t="str">
        <f t="shared" si="14"/>
        <v>08018</v>
      </c>
      <c r="J182" t="s">
        <v>678</v>
      </c>
    </row>
    <row r="183" spans="1:10" x14ac:dyDescent="0.25">
      <c r="A183">
        <v>81</v>
      </c>
      <c r="B183" t="str">
        <f t="shared" si="16"/>
        <v>08</v>
      </c>
      <c r="C183" t="s">
        <v>669</v>
      </c>
      <c r="D183" t="str">
        <f>"131"</f>
        <v>131</v>
      </c>
      <c r="E183" t="str">
        <f t="shared" si="12"/>
        <v>V. HARRISON</v>
      </c>
      <c r="F183" t="s">
        <v>530</v>
      </c>
      <c r="G183" t="str">
        <f t="shared" si="13"/>
        <v>08131</v>
      </c>
      <c r="H183" t="s">
        <v>531</v>
      </c>
      <c r="I183" t="str">
        <f t="shared" si="14"/>
        <v>08131</v>
      </c>
      <c r="J183" t="s">
        <v>674</v>
      </c>
    </row>
    <row r="184" spans="1:10" x14ac:dyDescent="0.25">
      <c r="A184">
        <v>81</v>
      </c>
      <c r="B184" t="str">
        <f t="shared" si="16"/>
        <v>08</v>
      </c>
      <c r="C184" t="s">
        <v>669</v>
      </c>
      <c r="D184" t="str">
        <f>"136"</f>
        <v>136</v>
      </c>
      <c r="E184" t="str">
        <f t="shared" si="12"/>
        <v>V. HILBERT</v>
      </c>
      <c r="F184" t="s">
        <v>530</v>
      </c>
      <c r="G184" t="str">
        <f t="shared" si="13"/>
        <v>08136</v>
      </c>
      <c r="H184" t="s">
        <v>531</v>
      </c>
      <c r="I184" t="str">
        <f t="shared" si="14"/>
        <v>08136</v>
      </c>
      <c r="J184" t="s">
        <v>679</v>
      </c>
    </row>
    <row r="185" spans="1:10" x14ac:dyDescent="0.25">
      <c r="A185">
        <v>81</v>
      </c>
      <c r="B185" t="str">
        <f t="shared" si="16"/>
        <v>08</v>
      </c>
      <c r="C185" t="s">
        <v>669</v>
      </c>
      <c r="D185" t="str">
        <f>"160"</f>
        <v>160</v>
      </c>
      <c r="E185" t="str">
        <f t="shared" si="12"/>
        <v>V. POTTER</v>
      </c>
      <c r="F185" t="s">
        <v>530</v>
      </c>
      <c r="G185" t="str">
        <f t="shared" si="13"/>
        <v>08160</v>
      </c>
      <c r="H185" t="s">
        <v>531</v>
      </c>
      <c r="I185" t="str">
        <f t="shared" si="14"/>
        <v>08160</v>
      </c>
      <c r="J185" t="s">
        <v>680</v>
      </c>
    </row>
    <row r="186" spans="1:10" x14ac:dyDescent="0.25">
      <c r="A186">
        <v>81</v>
      </c>
      <c r="B186" t="str">
        <f t="shared" si="16"/>
        <v>08</v>
      </c>
      <c r="C186" t="s">
        <v>669</v>
      </c>
      <c r="D186" t="str">
        <f>"179"</f>
        <v>179</v>
      </c>
      <c r="E186" t="str">
        <f t="shared" si="12"/>
        <v>V. SHERWOOD</v>
      </c>
      <c r="F186" t="s">
        <v>530</v>
      </c>
      <c r="G186" t="str">
        <f t="shared" si="13"/>
        <v>08179</v>
      </c>
      <c r="H186" t="s">
        <v>531</v>
      </c>
      <c r="I186" t="str">
        <f t="shared" si="14"/>
        <v>08179</v>
      </c>
      <c r="J186" t="s">
        <v>681</v>
      </c>
    </row>
    <row r="187" spans="1:10" x14ac:dyDescent="0.25">
      <c r="A187">
        <v>81</v>
      </c>
      <c r="B187" t="str">
        <f t="shared" si="16"/>
        <v>08</v>
      </c>
      <c r="C187" t="s">
        <v>669</v>
      </c>
      <c r="D187" t="str">
        <f>"181"</f>
        <v>181</v>
      </c>
      <c r="E187" t="str">
        <f t="shared" si="12"/>
        <v>V. STOCKBRIDGE</v>
      </c>
      <c r="F187" t="s">
        <v>530</v>
      </c>
      <c r="G187" t="str">
        <f t="shared" si="13"/>
        <v>08181</v>
      </c>
      <c r="H187" t="s">
        <v>531</v>
      </c>
      <c r="I187" t="str">
        <f t="shared" si="14"/>
        <v>08181</v>
      </c>
      <c r="J187" t="s">
        <v>677</v>
      </c>
    </row>
    <row r="188" spans="1:10" x14ac:dyDescent="0.25">
      <c r="A188">
        <v>81</v>
      </c>
      <c r="B188" t="str">
        <f t="shared" si="16"/>
        <v>08</v>
      </c>
      <c r="C188" t="s">
        <v>669</v>
      </c>
      <c r="D188" t="str">
        <f>"201"</f>
        <v>201</v>
      </c>
      <c r="E188" t="str">
        <f t="shared" si="12"/>
        <v>C. APPLETON</v>
      </c>
      <c r="F188" t="s">
        <v>533</v>
      </c>
      <c r="G188" t="str">
        <f t="shared" si="13"/>
        <v>08201</v>
      </c>
      <c r="H188" t="s">
        <v>534</v>
      </c>
      <c r="I188" t="str">
        <f t="shared" si="14"/>
        <v>08201</v>
      </c>
      <c r="J188" t="s">
        <v>682</v>
      </c>
    </row>
    <row r="189" spans="1:10" x14ac:dyDescent="0.25">
      <c r="A189">
        <v>81</v>
      </c>
      <c r="B189" t="str">
        <f t="shared" si="16"/>
        <v>08</v>
      </c>
      <c r="C189" t="s">
        <v>669</v>
      </c>
      <c r="D189" t="str">
        <f>"206"</f>
        <v>206</v>
      </c>
      <c r="E189" t="str">
        <f t="shared" si="12"/>
        <v>C. BRILLION</v>
      </c>
      <c r="F189" t="s">
        <v>533</v>
      </c>
      <c r="G189" t="str">
        <f t="shared" si="13"/>
        <v>08206</v>
      </c>
      <c r="H189" t="s">
        <v>534</v>
      </c>
      <c r="I189" t="str">
        <f t="shared" si="14"/>
        <v>08206</v>
      </c>
      <c r="J189" t="s">
        <v>670</v>
      </c>
    </row>
    <row r="190" spans="1:10" x14ac:dyDescent="0.25">
      <c r="A190">
        <v>81</v>
      </c>
      <c r="B190" t="str">
        <f t="shared" si="16"/>
        <v>08</v>
      </c>
      <c r="C190" t="s">
        <v>669</v>
      </c>
      <c r="D190" t="str">
        <f>"211"</f>
        <v>211</v>
      </c>
      <c r="E190" t="str">
        <f t="shared" si="12"/>
        <v>C. CHILTON</v>
      </c>
      <c r="F190" t="s">
        <v>533</v>
      </c>
      <c r="G190" t="str">
        <f t="shared" si="13"/>
        <v>08211</v>
      </c>
      <c r="H190" t="s">
        <v>534</v>
      </c>
      <c r="I190" t="str">
        <f t="shared" si="14"/>
        <v>08211</v>
      </c>
      <c r="J190" t="s">
        <v>673</v>
      </c>
    </row>
    <row r="191" spans="1:10" x14ac:dyDescent="0.25">
      <c r="A191">
        <v>81</v>
      </c>
      <c r="B191" t="str">
        <f t="shared" si="16"/>
        <v>08</v>
      </c>
      <c r="C191" t="s">
        <v>669</v>
      </c>
      <c r="D191" t="str">
        <f>"231"</f>
        <v>231</v>
      </c>
      <c r="E191" t="str">
        <f t="shared" si="12"/>
        <v>C. KAUKAUNA</v>
      </c>
      <c r="F191" t="s">
        <v>533</v>
      </c>
      <c r="G191" t="str">
        <f t="shared" si="13"/>
        <v>08231</v>
      </c>
      <c r="H191" t="s">
        <v>534</v>
      </c>
      <c r="I191" t="str">
        <f t="shared" si="14"/>
        <v>08231</v>
      </c>
      <c r="J191" t="s">
        <v>683</v>
      </c>
    </row>
    <row r="192" spans="1:10" x14ac:dyDescent="0.25">
      <c r="A192">
        <v>81</v>
      </c>
      <c r="B192" t="str">
        <f t="shared" si="16"/>
        <v>08</v>
      </c>
      <c r="C192" t="s">
        <v>669</v>
      </c>
      <c r="D192" t="str">
        <f>"241"</f>
        <v>241</v>
      </c>
      <c r="E192" t="str">
        <f t="shared" si="12"/>
        <v>C. KIEL</v>
      </c>
      <c r="F192" t="s">
        <v>533</v>
      </c>
      <c r="G192" t="str">
        <f t="shared" si="13"/>
        <v>08241</v>
      </c>
      <c r="H192" t="s">
        <v>534</v>
      </c>
      <c r="I192" t="str">
        <f t="shared" si="14"/>
        <v>08241</v>
      </c>
      <c r="J192" t="s">
        <v>684</v>
      </c>
    </row>
    <row r="193" spans="1:10" x14ac:dyDescent="0.25">
      <c r="A193">
        <v>81</v>
      </c>
      <c r="B193" t="str">
        <f t="shared" si="16"/>
        <v>08</v>
      </c>
      <c r="C193" t="s">
        <v>669</v>
      </c>
      <c r="D193" t="str">
        <f>"251"</f>
        <v>251</v>
      </c>
      <c r="E193" t="str">
        <f t="shared" si="12"/>
        <v>C. MENASHA</v>
      </c>
      <c r="F193" t="s">
        <v>533</v>
      </c>
      <c r="G193" t="str">
        <f t="shared" si="13"/>
        <v>08251</v>
      </c>
      <c r="H193" t="s">
        <v>534</v>
      </c>
      <c r="I193" t="str">
        <f t="shared" si="14"/>
        <v>08251</v>
      </c>
      <c r="J193" t="s">
        <v>685</v>
      </c>
    </row>
    <row r="194" spans="1:10" x14ac:dyDescent="0.25">
      <c r="A194">
        <v>81</v>
      </c>
      <c r="B194" t="str">
        <f t="shared" si="16"/>
        <v>08</v>
      </c>
      <c r="C194" t="s">
        <v>669</v>
      </c>
      <c r="D194" t="str">
        <f>"261"</f>
        <v>261</v>
      </c>
      <c r="E194" t="str">
        <f t="shared" ref="E194:E257" si="17">F194&amp;J194</f>
        <v>C. NEW HOLSTEIN</v>
      </c>
      <c r="F194" t="s">
        <v>533</v>
      </c>
      <c r="G194" t="str">
        <f t="shared" ref="G194:G257" si="18">B194&amp;D194</f>
        <v>08261</v>
      </c>
      <c r="H194" t="s">
        <v>534</v>
      </c>
      <c r="I194" t="str">
        <f t="shared" si="14"/>
        <v>08261</v>
      </c>
      <c r="J194" t="s">
        <v>675</v>
      </c>
    </row>
    <row r="195" spans="1:10" x14ac:dyDescent="0.25">
      <c r="A195">
        <v>79</v>
      </c>
      <c r="B195" t="str">
        <f t="shared" ref="B195:B226" si="19">"09"</f>
        <v>09</v>
      </c>
      <c r="C195" t="s">
        <v>686</v>
      </c>
      <c r="D195" t="str">
        <f>"002"</f>
        <v>002</v>
      </c>
      <c r="E195" t="str">
        <f t="shared" si="17"/>
        <v>T. ANSON</v>
      </c>
      <c r="F195" t="s">
        <v>511</v>
      </c>
      <c r="G195" t="str">
        <f t="shared" si="18"/>
        <v>09002</v>
      </c>
      <c r="H195" t="s">
        <v>512</v>
      </c>
      <c r="I195" t="str">
        <f t="shared" ref="I195:I258" si="20">B195&amp;D195</f>
        <v>09002</v>
      </c>
      <c r="J195" t="s">
        <v>687</v>
      </c>
    </row>
    <row r="196" spans="1:10" x14ac:dyDescent="0.25">
      <c r="A196">
        <v>79</v>
      </c>
      <c r="B196" t="str">
        <f t="shared" si="19"/>
        <v>09</v>
      </c>
      <c r="C196" t="s">
        <v>686</v>
      </c>
      <c r="D196" t="str">
        <f>"004"</f>
        <v>004</v>
      </c>
      <c r="E196" t="str">
        <f t="shared" si="17"/>
        <v>T. ARTHUR</v>
      </c>
      <c r="F196" t="s">
        <v>511</v>
      </c>
      <c r="G196" t="str">
        <f t="shared" si="18"/>
        <v>09004</v>
      </c>
      <c r="H196" t="s">
        <v>512</v>
      </c>
      <c r="I196" t="str">
        <f t="shared" si="20"/>
        <v>09004</v>
      </c>
      <c r="J196" t="s">
        <v>688</v>
      </c>
    </row>
    <row r="197" spans="1:10" x14ac:dyDescent="0.25">
      <c r="A197">
        <v>79</v>
      </c>
      <c r="B197" t="str">
        <f t="shared" si="19"/>
        <v>09</v>
      </c>
      <c r="C197" t="s">
        <v>686</v>
      </c>
      <c r="D197" t="str">
        <f>"006"</f>
        <v>006</v>
      </c>
      <c r="E197" t="str">
        <f t="shared" si="17"/>
        <v>T. AUBURN</v>
      </c>
      <c r="F197" t="s">
        <v>511</v>
      </c>
      <c r="G197" t="str">
        <f t="shared" si="18"/>
        <v>09006</v>
      </c>
      <c r="H197" t="s">
        <v>512</v>
      </c>
      <c r="I197" t="str">
        <f t="shared" si="20"/>
        <v>09006</v>
      </c>
      <c r="J197" t="s">
        <v>689</v>
      </c>
    </row>
    <row r="198" spans="1:10" x14ac:dyDescent="0.25">
      <c r="A198">
        <v>79</v>
      </c>
      <c r="B198" t="str">
        <f t="shared" si="19"/>
        <v>09</v>
      </c>
      <c r="C198" t="s">
        <v>686</v>
      </c>
      <c r="D198" t="str">
        <f>"008"</f>
        <v>008</v>
      </c>
      <c r="E198" t="str">
        <f t="shared" si="17"/>
        <v>T. BIRCH CREEK</v>
      </c>
      <c r="F198" t="s">
        <v>511</v>
      </c>
      <c r="G198" t="str">
        <f t="shared" si="18"/>
        <v>09008</v>
      </c>
      <c r="H198" t="s">
        <v>512</v>
      </c>
      <c r="I198" t="str">
        <f t="shared" si="20"/>
        <v>09008</v>
      </c>
      <c r="J198" t="s">
        <v>690</v>
      </c>
    </row>
    <row r="199" spans="1:10" x14ac:dyDescent="0.25">
      <c r="A199">
        <v>79</v>
      </c>
      <c r="B199" t="str">
        <f t="shared" si="19"/>
        <v>09</v>
      </c>
      <c r="C199" t="s">
        <v>686</v>
      </c>
      <c r="D199" t="str">
        <f>"010"</f>
        <v>010</v>
      </c>
      <c r="E199" t="str">
        <f t="shared" si="17"/>
        <v>T. BLOOMER</v>
      </c>
      <c r="F199" t="s">
        <v>511</v>
      </c>
      <c r="G199" t="str">
        <f t="shared" si="18"/>
        <v>09010</v>
      </c>
      <c r="H199" t="s">
        <v>512</v>
      </c>
      <c r="I199" t="str">
        <f t="shared" si="20"/>
        <v>09010</v>
      </c>
      <c r="J199" t="s">
        <v>691</v>
      </c>
    </row>
    <row r="200" spans="1:10" x14ac:dyDescent="0.25">
      <c r="A200">
        <v>79</v>
      </c>
      <c r="B200" t="str">
        <f t="shared" si="19"/>
        <v>09</v>
      </c>
      <c r="C200" t="s">
        <v>686</v>
      </c>
      <c r="D200" t="str">
        <f>"012"</f>
        <v>012</v>
      </c>
      <c r="E200" t="str">
        <f t="shared" si="17"/>
        <v>T. CLEVELAND</v>
      </c>
      <c r="F200" t="s">
        <v>511</v>
      </c>
      <c r="G200" t="str">
        <f t="shared" si="18"/>
        <v>09012</v>
      </c>
      <c r="H200" t="s">
        <v>512</v>
      </c>
      <c r="I200" t="str">
        <f t="shared" si="20"/>
        <v>09012</v>
      </c>
      <c r="J200" t="s">
        <v>692</v>
      </c>
    </row>
    <row r="201" spans="1:10" x14ac:dyDescent="0.25">
      <c r="A201">
        <v>79</v>
      </c>
      <c r="B201" t="str">
        <f t="shared" si="19"/>
        <v>09</v>
      </c>
      <c r="C201" t="s">
        <v>686</v>
      </c>
      <c r="D201" t="str">
        <f>"014"</f>
        <v>014</v>
      </c>
      <c r="E201" t="str">
        <f t="shared" si="17"/>
        <v>T. COLBURN</v>
      </c>
      <c r="F201" t="s">
        <v>511</v>
      </c>
      <c r="G201" t="str">
        <f t="shared" si="18"/>
        <v>09014</v>
      </c>
      <c r="H201" t="s">
        <v>512</v>
      </c>
      <c r="I201" t="str">
        <f t="shared" si="20"/>
        <v>09014</v>
      </c>
      <c r="J201" t="s">
        <v>515</v>
      </c>
    </row>
    <row r="202" spans="1:10" x14ac:dyDescent="0.25">
      <c r="A202">
        <v>79</v>
      </c>
      <c r="B202" t="str">
        <f t="shared" si="19"/>
        <v>09</v>
      </c>
      <c r="C202" t="s">
        <v>686</v>
      </c>
      <c r="D202" t="str">
        <f>"016"</f>
        <v>016</v>
      </c>
      <c r="E202" t="str">
        <f t="shared" si="17"/>
        <v>T. COOKS VALLEY</v>
      </c>
      <c r="F202" t="s">
        <v>511</v>
      </c>
      <c r="G202" t="str">
        <f t="shared" si="18"/>
        <v>09016</v>
      </c>
      <c r="H202" t="s">
        <v>512</v>
      </c>
      <c r="I202" t="str">
        <f t="shared" si="20"/>
        <v>09016</v>
      </c>
      <c r="J202" t="s">
        <v>693</v>
      </c>
    </row>
    <row r="203" spans="1:10" x14ac:dyDescent="0.25">
      <c r="A203">
        <v>79</v>
      </c>
      <c r="B203" t="str">
        <f t="shared" si="19"/>
        <v>09</v>
      </c>
      <c r="C203" t="s">
        <v>686</v>
      </c>
      <c r="D203" t="str">
        <f>"018"</f>
        <v>018</v>
      </c>
      <c r="E203" t="str">
        <f t="shared" si="17"/>
        <v>T. DELMAR</v>
      </c>
      <c r="F203" t="s">
        <v>511</v>
      </c>
      <c r="G203" t="str">
        <f t="shared" si="18"/>
        <v>09018</v>
      </c>
      <c r="H203" t="s">
        <v>512</v>
      </c>
      <c r="I203" t="str">
        <f t="shared" si="20"/>
        <v>09018</v>
      </c>
      <c r="J203" t="s">
        <v>694</v>
      </c>
    </row>
    <row r="204" spans="1:10" x14ac:dyDescent="0.25">
      <c r="A204">
        <v>79</v>
      </c>
      <c r="B204" t="str">
        <f t="shared" si="19"/>
        <v>09</v>
      </c>
      <c r="C204" t="s">
        <v>686</v>
      </c>
      <c r="D204" t="str">
        <f>"020"</f>
        <v>020</v>
      </c>
      <c r="E204" t="str">
        <f t="shared" si="17"/>
        <v>T. EAGLE POINT</v>
      </c>
      <c r="F204" t="s">
        <v>511</v>
      </c>
      <c r="G204" t="str">
        <f t="shared" si="18"/>
        <v>09020</v>
      </c>
      <c r="H204" t="s">
        <v>512</v>
      </c>
      <c r="I204" t="str">
        <f t="shared" si="20"/>
        <v>09020</v>
      </c>
      <c r="J204" t="s">
        <v>695</v>
      </c>
    </row>
    <row r="205" spans="1:10" x14ac:dyDescent="0.25">
      <c r="A205">
        <v>79</v>
      </c>
      <c r="B205" t="str">
        <f t="shared" si="19"/>
        <v>09</v>
      </c>
      <c r="C205" t="s">
        <v>686</v>
      </c>
      <c r="D205" t="str">
        <f>"022"</f>
        <v>022</v>
      </c>
      <c r="E205" t="str">
        <f t="shared" si="17"/>
        <v>T. EDSON</v>
      </c>
      <c r="F205" t="s">
        <v>511</v>
      </c>
      <c r="G205" t="str">
        <f t="shared" si="18"/>
        <v>09022</v>
      </c>
      <c r="H205" t="s">
        <v>512</v>
      </c>
      <c r="I205" t="str">
        <f t="shared" si="20"/>
        <v>09022</v>
      </c>
      <c r="J205" t="s">
        <v>696</v>
      </c>
    </row>
    <row r="206" spans="1:10" x14ac:dyDescent="0.25">
      <c r="A206">
        <v>79</v>
      </c>
      <c r="B206" t="str">
        <f t="shared" si="19"/>
        <v>09</v>
      </c>
      <c r="C206" t="s">
        <v>686</v>
      </c>
      <c r="D206" t="str">
        <f>"024"</f>
        <v>024</v>
      </c>
      <c r="E206" t="str">
        <f t="shared" si="17"/>
        <v>T. ESTELLA</v>
      </c>
      <c r="F206" t="s">
        <v>511</v>
      </c>
      <c r="G206" t="str">
        <f t="shared" si="18"/>
        <v>09024</v>
      </c>
      <c r="H206" t="s">
        <v>512</v>
      </c>
      <c r="I206" t="str">
        <f t="shared" si="20"/>
        <v>09024</v>
      </c>
      <c r="J206" t="s">
        <v>697</v>
      </c>
    </row>
    <row r="207" spans="1:10" x14ac:dyDescent="0.25">
      <c r="A207">
        <v>79</v>
      </c>
      <c r="B207" t="str">
        <f t="shared" si="19"/>
        <v>09</v>
      </c>
      <c r="C207" t="s">
        <v>686</v>
      </c>
      <c r="D207" t="str">
        <f>"026"</f>
        <v>026</v>
      </c>
      <c r="E207" t="str">
        <f t="shared" si="17"/>
        <v>T. GOETZ</v>
      </c>
      <c r="F207" t="s">
        <v>511</v>
      </c>
      <c r="G207" t="str">
        <f t="shared" si="18"/>
        <v>09026</v>
      </c>
      <c r="H207" t="s">
        <v>512</v>
      </c>
      <c r="I207" t="str">
        <f t="shared" si="20"/>
        <v>09026</v>
      </c>
      <c r="J207" t="s">
        <v>698</v>
      </c>
    </row>
    <row r="208" spans="1:10" x14ac:dyDescent="0.25">
      <c r="A208">
        <v>79</v>
      </c>
      <c r="B208" t="str">
        <f t="shared" si="19"/>
        <v>09</v>
      </c>
      <c r="C208" t="s">
        <v>686</v>
      </c>
      <c r="D208" t="str">
        <f>"028"</f>
        <v>028</v>
      </c>
      <c r="E208" t="str">
        <f t="shared" si="17"/>
        <v>T. HALLIE</v>
      </c>
      <c r="F208" t="s">
        <v>511</v>
      </c>
      <c r="G208" t="str">
        <f t="shared" si="18"/>
        <v>09028</v>
      </c>
      <c r="H208" t="s">
        <v>512</v>
      </c>
      <c r="I208" t="str">
        <f t="shared" si="20"/>
        <v>09028</v>
      </c>
      <c r="J208" t="s">
        <v>699</v>
      </c>
    </row>
    <row r="209" spans="1:10" x14ac:dyDescent="0.25">
      <c r="A209">
        <v>79</v>
      </c>
      <c r="B209" t="str">
        <f t="shared" si="19"/>
        <v>09</v>
      </c>
      <c r="C209" t="s">
        <v>686</v>
      </c>
      <c r="D209" t="str">
        <f>"032"</f>
        <v>032</v>
      </c>
      <c r="E209" t="str">
        <f t="shared" si="17"/>
        <v>T. HOWARD</v>
      </c>
      <c r="F209" t="s">
        <v>511</v>
      </c>
      <c r="G209" t="str">
        <f t="shared" si="18"/>
        <v>09032</v>
      </c>
      <c r="H209" t="s">
        <v>512</v>
      </c>
      <c r="I209" t="str">
        <f t="shared" si="20"/>
        <v>09032</v>
      </c>
      <c r="J209" t="s">
        <v>625</v>
      </c>
    </row>
    <row r="210" spans="1:10" x14ac:dyDescent="0.25">
      <c r="A210">
        <v>79</v>
      </c>
      <c r="B210" t="str">
        <f t="shared" si="19"/>
        <v>09</v>
      </c>
      <c r="C210" t="s">
        <v>686</v>
      </c>
      <c r="D210" t="str">
        <f>"034"</f>
        <v>034</v>
      </c>
      <c r="E210" t="str">
        <f t="shared" si="17"/>
        <v>T. LAFAYETTE</v>
      </c>
      <c r="F210" t="s">
        <v>511</v>
      </c>
      <c r="G210" t="str">
        <f t="shared" si="18"/>
        <v>09034</v>
      </c>
      <c r="H210" t="s">
        <v>512</v>
      </c>
      <c r="I210" t="str">
        <f t="shared" si="20"/>
        <v>09034</v>
      </c>
      <c r="J210" t="s">
        <v>700</v>
      </c>
    </row>
    <row r="211" spans="1:10" x14ac:dyDescent="0.25">
      <c r="A211">
        <v>79</v>
      </c>
      <c r="B211" t="str">
        <f t="shared" si="19"/>
        <v>09</v>
      </c>
      <c r="C211" t="s">
        <v>686</v>
      </c>
      <c r="D211" t="str">
        <f>"035"</f>
        <v>035</v>
      </c>
      <c r="E211" t="str">
        <f t="shared" si="17"/>
        <v>T. LAKE HOLCOMBE</v>
      </c>
      <c r="F211" t="s">
        <v>511</v>
      </c>
      <c r="G211" t="str">
        <f t="shared" si="18"/>
        <v>09035</v>
      </c>
      <c r="H211" t="s">
        <v>512</v>
      </c>
      <c r="I211" t="str">
        <f t="shared" si="20"/>
        <v>09035</v>
      </c>
      <c r="J211" t="s">
        <v>701</v>
      </c>
    </row>
    <row r="212" spans="1:10" x14ac:dyDescent="0.25">
      <c r="A212">
        <v>79</v>
      </c>
      <c r="B212" t="str">
        <f t="shared" si="19"/>
        <v>09</v>
      </c>
      <c r="C212" t="s">
        <v>686</v>
      </c>
      <c r="D212" t="str">
        <f>"036"</f>
        <v>036</v>
      </c>
      <c r="E212" t="str">
        <f t="shared" si="17"/>
        <v>T. RUBY</v>
      </c>
      <c r="F212" t="s">
        <v>511</v>
      </c>
      <c r="G212" t="str">
        <f t="shared" si="18"/>
        <v>09036</v>
      </c>
      <c r="H212" t="s">
        <v>512</v>
      </c>
      <c r="I212" t="str">
        <f t="shared" si="20"/>
        <v>09036</v>
      </c>
      <c r="J212" t="s">
        <v>702</v>
      </c>
    </row>
    <row r="213" spans="1:10" x14ac:dyDescent="0.25">
      <c r="A213">
        <v>79</v>
      </c>
      <c r="B213" t="str">
        <f t="shared" si="19"/>
        <v>09</v>
      </c>
      <c r="C213" t="s">
        <v>686</v>
      </c>
      <c r="D213" t="str">
        <f>"038"</f>
        <v>038</v>
      </c>
      <c r="E213" t="str">
        <f t="shared" si="17"/>
        <v>T. SAMPSON</v>
      </c>
      <c r="F213" t="s">
        <v>511</v>
      </c>
      <c r="G213" t="str">
        <f t="shared" si="18"/>
        <v>09038</v>
      </c>
      <c r="H213" t="s">
        <v>512</v>
      </c>
      <c r="I213" t="str">
        <f t="shared" si="20"/>
        <v>09038</v>
      </c>
      <c r="J213" t="s">
        <v>703</v>
      </c>
    </row>
    <row r="214" spans="1:10" x14ac:dyDescent="0.25">
      <c r="A214">
        <v>79</v>
      </c>
      <c r="B214" t="str">
        <f t="shared" si="19"/>
        <v>09</v>
      </c>
      <c r="C214" t="s">
        <v>686</v>
      </c>
      <c r="D214" t="str">
        <f>"040"</f>
        <v>040</v>
      </c>
      <c r="E214" t="str">
        <f t="shared" si="17"/>
        <v>T. SIGEL</v>
      </c>
      <c r="F214" t="s">
        <v>511</v>
      </c>
      <c r="G214" t="str">
        <f t="shared" si="18"/>
        <v>09040</v>
      </c>
      <c r="H214" t="s">
        <v>512</v>
      </c>
      <c r="I214" t="str">
        <f t="shared" si="20"/>
        <v>09040</v>
      </c>
      <c r="J214" t="s">
        <v>704</v>
      </c>
    </row>
    <row r="215" spans="1:10" x14ac:dyDescent="0.25">
      <c r="A215">
        <v>79</v>
      </c>
      <c r="B215" t="str">
        <f t="shared" si="19"/>
        <v>09</v>
      </c>
      <c r="C215" t="s">
        <v>686</v>
      </c>
      <c r="D215" t="str">
        <f>"042"</f>
        <v>042</v>
      </c>
      <c r="E215" t="str">
        <f t="shared" si="17"/>
        <v>T. TILDEN</v>
      </c>
      <c r="F215" t="s">
        <v>511</v>
      </c>
      <c r="G215" t="str">
        <f t="shared" si="18"/>
        <v>09042</v>
      </c>
      <c r="H215" t="s">
        <v>512</v>
      </c>
      <c r="I215" t="str">
        <f t="shared" si="20"/>
        <v>09042</v>
      </c>
      <c r="J215" t="s">
        <v>705</v>
      </c>
    </row>
    <row r="216" spans="1:10" x14ac:dyDescent="0.25">
      <c r="A216">
        <v>79</v>
      </c>
      <c r="B216" t="str">
        <f t="shared" si="19"/>
        <v>09</v>
      </c>
      <c r="C216" t="s">
        <v>686</v>
      </c>
      <c r="D216" t="str">
        <f>"044"</f>
        <v>044</v>
      </c>
      <c r="E216" t="str">
        <f t="shared" si="17"/>
        <v>T. WHEATON</v>
      </c>
      <c r="F216" t="s">
        <v>511</v>
      </c>
      <c r="G216" t="str">
        <f t="shared" si="18"/>
        <v>09044</v>
      </c>
      <c r="H216" t="s">
        <v>512</v>
      </c>
      <c r="I216" t="str">
        <f t="shared" si="20"/>
        <v>09044</v>
      </c>
      <c r="J216" t="s">
        <v>706</v>
      </c>
    </row>
    <row r="217" spans="1:10" x14ac:dyDescent="0.25">
      <c r="A217">
        <v>79</v>
      </c>
      <c r="B217" t="str">
        <f t="shared" si="19"/>
        <v>09</v>
      </c>
      <c r="C217" t="s">
        <v>686</v>
      </c>
      <c r="D217" t="str">
        <f>"046"</f>
        <v>046</v>
      </c>
      <c r="E217" t="str">
        <f t="shared" si="17"/>
        <v>T. WOODMOHR</v>
      </c>
      <c r="F217" t="s">
        <v>511</v>
      </c>
      <c r="G217" t="str">
        <f t="shared" si="18"/>
        <v>09046</v>
      </c>
      <c r="H217" t="s">
        <v>512</v>
      </c>
      <c r="I217" t="str">
        <f t="shared" si="20"/>
        <v>09046</v>
      </c>
      <c r="J217" t="s">
        <v>707</v>
      </c>
    </row>
    <row r="218" spans="1:10" x14ac:dyDescent="0.25">
      <c r="A218">
        <v>79</v>
      </c>
      <c r="B218" t="str">
        <f t="shared" si="19"/>
        <v>09</v>
      </c>
      <c r="C218" t="s">
        <v>686</v>
      </c>
      <c r="D218" t="str">
        <f>"106"</f>
        <v>106</v>
      </c>
      <c r="E218" t="str">
        <f t="shared" si="17"/>
        <v>V. BOYD</v>
      </c>
      <c r="F218" t="s">
        <v>530</v>
      </c>
      <c r="G218" t="str">
        <f t="shared" si="18"/>
        <v>09106</v>
      </c>
      <c r="H218" t="s">
        <v>531</v>
      </c>
      <c r="I218" t="str">
        <f t="shared" si="20"/>
        <v>09106</v>
      </c>
      <c r="J218" t="s">
        <v>708</v>
      </c>
    </row>
    <row r="219" spans="1:10" x14ac:dyDescent="0.25">
      <c r="A219">
        <v>79</v>
      </c>
      <c r="B219" t="str">
        <f t="shared" si="19"/>
        <v>09</v>
      </c>
      <c r="C219" t="s">
        <v>686</v>
      </c>
      <c r="D219" t="str">
        <f>"111"</f>
        <v>111</v>
      </c>
      <c r="E219" t="str">
        <f t="shared" si="17"/>
        <v>V. CADOTT</v>
      </c>
      <c r="F219" t="s">
        <v>530</v>
      </c>
      <c r="G219" t="str">
        <f t="shared" si="18"/>
        <v>09111</v>
      </c>
      <c r="H219" t="s">
        <v>531</v>
      </c>
      <c r="I219" t="str">
        <f t="shared" si="20"/>
        <v>09111</v>
      </c>
      <c r="J219" t="s">
        <v>709</v>
      </c>
    </row>
    <row r="220" spans="1:10" x14ac:dyDescent="0.25">
      <c r="A220">
        <v>79</v>
      </c>
      <c r="B220" t="str">
        <f t="shared" si="19"/>
        <v>09</v>
      </c>
      <c r="C220" t="s">
        <v>686</v>
      </c>
      <c r="D220" t="str">
        <f>"128"</f>
        <v>128</v>
      </c>
      <c r="E220" t="str">
        <f t="shared" si="17"/>
        <v>V. LAKE HALLIE</v>
      </c>
      <c r="F220" t="s">
        <v>530</v>
      </c>
      <c r="G220" t="str">
        <f t="shared" si="18"/>
        <v>09128</v>
      </c>
      <c r="H220" t="s">
        <v>531</v>
      </c>
      <c r="I220" t="str">
        <f t="shared" si="20"/>
        <v>09128</v>
      </c>
      <c r="J220" t="s">
        <v>710</v>
      </c>
    </row>
    <row r="221" spans="1:10" x14ac:dyDescent="0.25">
      <c r="A221">
        <v>79</v>
      </c>
      <c r="B221" t="str">
        <f t="shared" si="19"/>
        <v>09</v>
      </c>
      <c r="C221" t="s">
        <v>686</v>
      </c>
      <c r="D221" t="str">
        <f>"161"</f>
        <v>161</v>
      </c>
      <c r="E221" t="str">
        <f t="shared" si="17"/>
        <v>V. NEW AUBURN</v>
      </c>
      <c r="F221" t="s">
        <v>530</v>
      </c>
      <c r="G221" t="str">
        <f t="shared" si="18"/>
        <v>09161</v>
      </c>
      <c r="H221" t="s">
        <v>531</v>
      </c>
      <c r="I221" t="str">
        <f t="shared" si="20"/>
        <v>09161</v>
      </c>
      <c r="J221" t="s">
        <v>580</v>
      </c>
    </row>
    <row r="222" spans="1:10" x14ac:dyDescent="0.25">
      <c r="A222">
        <v>79</v>
      </c>
      <c r="B222" t="str">
        <f t="shared" si="19"/>
        <v>09</v>
      </c>
      <c r="C222" t="s">
        <v>686</v>
      </c>
      <c r="D222" t="str">
        <f>"206"</f>
        <v>206</v>
      </c>
      <c r="E222" t="str">
        <f t="shared" si="17"/>
        <v>C. BLOOMER</v>
      </c>
      <c r="F222" t="s">
        <v>533</v>
      </c>
      <c r="G222" t="str">
        <f t="shared" si="18"/>
        <v>09206</v>
      </c>
      <c r="H222" t="s">
        <v>534</v>
      </c>
      <c r="I222" t="str">
        <f t="shared" si="20"/>
        <v>09206</v>
      </c>
      <c r="J222" t="s">
        <v>691</v>
      </c>
    </row>
    <row r="223" spans="1:10" x14ac:dyDescent="0.25">
      <c r="A223">
        <v>79</v>
      </c>
      <c r="B223" t="str">
        <f t="shared" si="19"/>
        <v>09</v>
      </c>
      <c r="C223" t="s">
        <v>686</v>
      </c>
      <c r="D223" t="str">
        <f>"211"</f>
        <v>211</v>
      </c>
      <c r="E223" t="str">
        <f t="shared" si="17"/>
        <v>C. CHIPPEWA FALLS</v>
      </c>
      <c r="F223" t="s">
        <v>533</v>
      </c>
      <c r="G223" t="str">
        <f t="shared" si="18"/>
        <v>09211</v>
      </c>
      <c r="H223" t="s">
        <v>534</v>
      </c>
      <c r="I223" t="str">
        <f t="shared" si="20"/>
        <v>09211</v>
      </c>
      <c r="J223" t="s">
        <v>711</v>
      </c>
    </row>
    <row r="224" spans="1:10" x14ac:dyDescent="0.25">
      <c r="A224">
        <v>79</v>
      </c>
      <c r="B224" t="str">
        <f t="shared" si="19"/>
        <v>09</v>
      </c>
      <c r="C224" t="s">
        <v>686</v>
      </c>
      <c r="D224" t="str">
        <f>"213"</f>
        <v>213</v>
      </c>
      <c r="E224" t="str">
        <f t="shared" si="17"/>
        <v>C. CORNELL</v>
      </c>
      <c r="F224" t="s">
        <v>533</v>
      </c>
      <c r="G224" t="str">
        <f t="shared" si="18"/>
        <v>09213</v>
      </c>
      <c r="H224" t="s">
        <v>534</v>
      </c>
      <c r="I224" t="str">
        <f t="shared" si="20"/>
        <v>09213</v>
      </c>
      <c r="J224" t="s">
        <v>712</v>
      </c>
    </row>
    <row r="225" spans="1:10" x14ac:dyDescent="0.25">
      <c r="A225">
        <v>79</v>
      </c>
      <c r="B225" t="str">
        <f t="shared" si="19"/>
        <v>09</v>
      </c>
      <c r="C225" t="s">
        <v>686</v>
      </c>
      <c r="D225" t="str">
        <f>"221"</f>
        <v>221</v>
      </c>
      <c r="E225" t="str">
        <f t="shared" si="17"/>
        <v>C. EAU CLAIRE</v>
      </c>
      <c r="F225" t="s">
        <v>533</v>
      </c>
      <c r="G225" t="str">
        <f t="shared" si="18"/>
        <v>09221</v>
      </c>
      <c r="H225" t="s">
        <v>534</v>
      </c>
      <c r="I225" t="str">
        <f t="shared" si="20"/>
        <v>09221</v>
      </c>
      <c r="J225" t="s">
        <v>713</v>
      </c>
    </row>
    <row r="226" spans="1:10" x14ac:dyDescent="0.25">
      <c r="A226">
        <v>79</v>
      </c>
      <c r="B226" t="str">
        <f t="shared" si="19"/>
        <v>09</v>
      </c>
      <c r="C226" t="s">
        <v>686</v>
      </c>
      <c r="D226" t="str">
        <f>"281"</f>
        <v>281</v>
      </c>
      <c r="E226" t="str">
        <f t="shared" si="17"/>
        <v>C. STANLEY</v>
      </c>
      <c r="F226" t="s">
        <v>533</v>
      </c>
      <c r="G226" t="str">
        <f t="shared" si="18"/>
        <v>09281</v>
      </c>
      <c r="H226" t="s">
        <v>534</v>
      </c>
      <c r="I226" t="str">
        <f t="shared" si="20"/>
        <v>09281</v>
      </c>
      <c r="J226" t="s">
        <v>574</v>
      </c>
    </row>
    <row r="227" spans="1:10" x14ac:dyDescent="0.25">
      <c r="A227">
        <v>79</v>
      </c>
      <c r="B227" t="str">
        <f t="shared" ref="B227:B272" si="21">"10"</f>
        <v>10</v>
      </c>
      <c r="C227" t="s">
        <v>714</v>
      </c>
      <c r="D227" t="str">
        <f>"002"</f>
        <v>002</v>
      </c>
      <c r="E227" t="str">
        <f t="shared" si="17"/>
        <v>T. BEAVER</v>
      </c>
      <c r="F227" t="s">
        <v>511</v>
      </c>
      <c r="G227" t="str">
        <f t="shared" si="18"/>
        <v>10002</v>
      </c>
      <c r="H227" t="s">
        <v>512</v>
      </c>
      <c r="I227" t="str">
        <f t="shared" si="20"/>
        <v>10002</v>
      </c>
      <c r="J227" t="s">
        <v>715</v>
      </c>
    </row>
    <row r="228" spans="1:10" x14ac:dyDescent="0.25">
      <c r="A228">
        <v>79</v>
      </c>
      <c r="B228" t="str">
        <f t="shared" si="21"/>
        <v>10</v>
      </c>
      <c r="C228" t="s">
        <v>714</v>
      </c>
      <c r="D228" t="str">
        <f>"004"</f>
        <v>004</v>
      </c>
      <c r="E228" t="str">
        <f t="shared" si="17"/>
        <v>T. BUTLER</v>
      </c>
      <c r="F228" t="s">
        <v>511</v>
      </c>
      <c r="G228" t="str">
        <f t="shared" si="18"/>
        <v>10004</v>
      </c>
      <c r="H228" t="s">
        <v>512</v>
      </c>
      <c r="I228" t="str">
        <f t="shared" si="20"/>
        <v>10004</v>
      </c>
      <c r="J228" t="s">
        <v>716</v>
      </c>
    </row>
    <row r="229" spans="1:10" x14ac:dyDescent="0.25">
      <c r="A229">
        <v>79</v>
      </c>
      <c r="B229" t="str">
        <f t="shared" si="21"/>
        <v>10</v>
      </c>
      <c r="C229" t="s">
        <v>714</v>
      </c>
      <c r="D229" t="str">
        <f>"006"</f>
        <v>006</v>
      </c>
      <c r="E229" t="str">
        <f t="shared" si="17"/>
        <v>T. COLBY</v>
      </c>
      <c r="F229" t="s">
        <v>511</v>
      </c>
      <c r="G229" t="str">
        <f t="shared" si="18"/>
        <v>10006</v>
      </c>
      <c r="H229" t="s">
        <v>512</v>
      </c>
      <c r="I229" t="str">
        <f t="shared" si="20"/>
        <v>10006</v>
      </c>
      <c r="J229" t="s">
        <v>717</v>
      </c>
    </row>
    <row r="230" spans="1:10" x14ac:dyDescent="0.25">
      <c r="A230">
        <v>79</v>
      </c>
      <c r="B230" t="str">
        <f t="shared" si="21"/>
        <v>10</v>
      </c>
      <c r="C230" t="s">
        <v>714</v>
      </c>
      <c r="D230" t="str">
        <f>"008"</f>
        <v>008</v>
      </c>
      <c r="E230" t="str">
        <f t="shared" si="17"/>
        <v>T. DEWHURST</v>
      </c>
      <c r="F230" t="s">
        <v>511</v>
      </c>
      <c r="G230" t="str">
        <f t="shared" si="18"/>
        <v>10008</v>
      </c>
      <c r="H230" t="s">
        <v>512</v>
      </c>
      <c r="I230" t="str">
        <f t="shared" si="20"/>
        <v>10008</v>
      </c>
      <c r="J230" t="s">
        <v>718</v>
      </c>
    </row>
    <row r="231" spans="1:10" x14ac:dyDescent="0.25">
      <c r="A231">
        <v>79</v>
      </c>
      <c r="B231" t="str">
        <f t="shared" si="21"/>
        <v>10</v>
      </c>
      <c r="C231" t="s">
        <v>714</v>
      </c>
      <c r="D231" t="str">
        <f>"010"</f>
        <v>010</v>
      </c>
      <c r="E231" t="str">
        <f t="shared" si="17"/>
        <v>T. EATON</v>
      </c>
      <c r="F231" t="s">
        <v>511</v>
      </c>
      <c r="G231" t="str">
        <f t="shared" si="18"/>
        <v>10010</v>
      </c>
      <c r="H231" t="s">
        <v>512</v>
      </c>
      <c r="I231" t="str">
        <f t="shared" si="20"/>
        <v>10010</v>
      </c>
      <c r="J231" t="s">
        <v>607</v>
      </c>
    </row>
    <row r="232" spans="1:10" x14ac:dyDescent="0.25">
      <c r="A232">
        <v>79</v>
      </c>
      <c r="B232" t="str">
        <f t="shared" si="21"/>
        <v>10</v>
      </c>
      <c r="C232" t="s">
        <v>714</v>
      </c>
      <c r="D232" t="str">
        <f>"012"</f>
        <v>012</v>
      </c>
      <c r="E232" t="str">
        <f t="shared" si="17"/>
        <v>T. FOSTER</v>
      </c>
      <c r="F232" t="s">
        <v>511</v>
      </c>
      <c r="G232" t="str">
        <f t="shared" si="18"/>
        <v>10012</v>
      </c>
      <c r="H232" t="s">
        <v>512</v>
      </c>
      <c r="I232" t="str">
        <f t="shared" si="20"/>
        <v>10012</v>
      </c>
      <c r="J232" t="s">
        <v>719</v>
      </c>
    </row>
    <row r="233" spans="1:10" x14ac:dyDescent="0.25">
      <c r="A233">
        <v>79</v>
      </c>
      <c r="B233" t="str">
        <f t="shared" si="21"/>
        <v>10</v>
      </c>
      <c r="C233" t="s">
        <v>714</v>
      </c>
      <c r="D233" t="str">
        <f>"014"</f>
        <v>014</v>
      </c>
      <c r="E233" t="str">
        <f t="shared" si="17"/>
        <v>T. FREMONT</v>
      </c>
      <c r="F233" t="s">
        <v>511</v>
      </c>
      <c r="G233" t="str">
        <f t="shared" si="18"/>
        <v>10014</v>
      </c>
      <c r="H233" t="s">
        <v>512</v>
      </c>
      <c r="I233" t="str">
        <f t="shared" si="20"/>
        <v>10014</v>
      </c>
      <c r="J233" t="s">
        <v>720</v>
      </c>
    </row>
    <row r="234" spans="1:10" x14ac:dyDescent="0.25">
      <c r="A234">
        <v>79</v>
      </c>
      <c r="B234" t="str">
        <f t="shared" si="21"/>
        <v>10</v>
      </c>
      <c r="C234" t="s">
        <v>714</v>
      </c>
      <c r="D234" t="str">
        <f>"016"</f>
        <v>016</v>
      </c>
      <c r="E234" t="str">
        <f t="shared" si="17"/>
        <v>T. GRANT</v>
      </c>
      <c r="F234" t="s">
        <v>511</v>
      </c>
      <c r="G234" t="str">
        <f t="shared" si="18"/>
        <v>10016</v>
      </c>
      <c r="H234" t="s">
        <v>512</v>
      </c>
      <c r="I234" t="str">
        <f t="shared" si="20"/>
        <v>10016</v>
      </c>
      <c r="J234" t="s">
        <v>721</v>
      </c>
    </row>
    <row r="235" spans="1:10" x14ac:dyDescent="0.25">
      <c r="A235">
        <v>79</v>
      </c>
      <c r="B235" t="str">
        <f t="shared" si="21"/>
        <v>10</v>
      </c>
      <c r="C235" t="s">
        <v>714</v>
      </c>
      <c r="D235" t="str">
        <f>"018"</f>
        <v>018</v>
      </c>
      <c r="E235" t="str">
        <f t="shared" si="17"/>
        <v>T. GREEN GROVE</v>
      </c>
      <c r="F235" t="s">
        <v>511</v>
      </c>
      <c r="G235" t="str">
        <f t="shared" si="18"/>
        <v>10018</v>
      </c>
      <c r="H235" t="s">
        <v>512</v>
      </c>
      <c r="I235" t="str">
        <f t="shared" si="20"/>
        <v>10018</v>
      </c>
      <c r="J235" t="s">
        <v>722</v>
      </c>
    </row>
    <row r="236" spans="1:10" x14ac:dyDescent="0.25">
      <c r="A236">
        <v>79</v>
      </c>
      <c r="B236" t="str">
        <f t="shared" si="21"/>
        <v>10</v>
      </c>
      <c r="C236" t="s">
        <v>714</v>
      </c>
      <c r="D236" t="str">
        <f>"020"</f>
        <v>020</v>
      </c>
      <c r="E236" t="str">
        <f t="shared" si="17"/>
        <v>T. HENDREN</v>
      </c>
      <c r="F236" t="s">
        <v>511</v>
      </c>
      <c r="G236" t="str">
        <f t="shared" si="18"/>
        <v>10020</v>
      </c>
      <c r="H236" t="s">
        <v>512</v>
      </c>
      <c r="I236" t="str">
        <f t="shared" si="20"/>
        <v>10020</v>
      </c>
      <c r="J236" t="s">
        <v>723</v>
      </c>
    </row>
    <row r="237" spans="1:10" x14ac:dyDescent="0.25">
      <c r="A237">
        <v>79</v>
      </c>
      <c r="B237" t="str">
        <f t="shared" si="21"/>
        <v>10</v>
      </c>
      <c r="C237" t="s">
        <v>714</v>
      </c>
      <c r="D237" t="str">
        <f>"022"</f>
        <v>022</v>
      </c>
      <c r="E237" t="str">
        <f t="shared" si="17"/>
        <v>T. HEWETT</v>
      </c>
      <c r="F237" t="s">
        <v>511</v>
      </c>
      <c r="G237" t="str">
        <f t="shared" si="18"/>
        <v>10022</v>
      </c>
      <c r="H237" t="s">
        <v>512</v>
      </c>
      <c r="I237" t="str">
        <f t="shared" si="20"/>
        <v>10022</v>
      </c>
      <c r="J237" t="s">
        <v>724</v>
      </c>
    </row>
    <row r="238" spans="1:10" x14ac:dyDescent="0.25">
      <c r="A238">
        <v>79</v>
      </c>
      <c r="B238" t="str">
        <f t="shared" si="21"/>
        <v>10</v>
      </c>
      <c r="C238" t="s">
        <v>714</v>
      </c>
      <c r="D238" t="str">
        <f>"024"</f>
        <v>024</v>
      </c>
      <c r="E238" t="str">
        <f t="shared" si="17"/>
        <v>T. HIXON</v>
      </c>
      <c r="F238" t="s">
        <v>511</v>
      </c>
      <c r="G238" t="str">
        <f t="shared" si="18"/>
        <v>10024</v>
      </c>
      <c r="H238" t="s">
        <v>512</v>
      </c>
      <c r="I238" t="str">
        <f t="shared" si="20"/>
        <v>10024</v>
      </c>
      <c r="J238" t="s">
        <v>725</v>
      </c>
    </row>
    <row r="239" spans="1:10" x14ac:dyDescent="0.25">
      <c r="A239">
        <v>79</v>
      </c>
      <c r="B239" t="str">
        <f t="shared" si="21"/>
        <v>10</v>
      </c>
      <c r="C239" t="s">
        <v>714</v>
      </c>
      <c r="D239" t="str">
        <f>"026"</f>
        <v>026</v>
      </c>
      <c r="E239" t="str">
        <f t="shared" si="17"/>
        <v>T. HOARD</v>
      </c>
      <c r="F239" t="s">
        <v>511</v>
      </c>
      <c r="G239" t="str">
        <f t="shared" si="18"/>
        <v>10026</v>
      </c>
      <c r="H239" t="s">
        <v>512</v>
      </c>
      <c r="I239" t="str">
        <f t="shared" si="20"/>
        <v>10026</v>
      </c>
      <c r="J239" t="s">
        <v>726</v>
      </c>
    </row>
    <row r="240" spans="1:10" x14ac:dyDescent="0.25">
      <c r="A240">
        <v>79</v>
      </c>
      <c r="B240" t="str">
        <f t="shared" si="21"/>
        <v>10</v>
      </c>
      <c r="C240" t="s">
        <v>714</v>
      </c>
      <c r="D240" t="str">
        <f>"028"</f>
        <v>028</v>
      </c>
      <c r="E240" t="str">
        <f t="shared" si="17"/>
        <v>T. LEVIS</v>
      </c>
      <c r="F240" t="s">
        <v>511</v>
      </c>
      <c r="G240" t="str">
        <f t="shared" si="18"/>
        <v>10028</v>
      </c>
      <c r="H240" t="s">
        <v>512</v>
      </c>
      <c r="I240" t="str">
        <f t="shared" si="20"/>
        <v>10028</v>
      </c>
      <c r="J240" t="s">
        <v>727</v>
      </c>
    </row>
    <row r="241" spans="1:10" x14ac:dyDescent="0.25">
      <c r="A241">
        <v>79</v>
      </c>
      <c r="B241" t="str">
        <f t="shared" si="21"/>
        <v>10</v>
      </c>
      <c r="C241" t="s">
        <v>714</v>
      </c>
      <c r="D241" t="str">
        <f>"030"</f>
        <v>030</v>
      </c>
      <c r="E241" t="str">
        <f t="shared" si="17"/>
        <v>T. LONGWOOD</v>
      </c>
      <c r="F241" t="s">
        <v>511</v>
      </c>
      <c r="G241" t="str">
        <f t="shared" si="18"/>
        <v>10030</v>
      </c>
      <c r="H241" t="s">
        <v>512</v>
      </c>
      <c r="I241" t="str">
        <f t="shared" si="20"/>
        <v>10030</v>
      </c>
      <c r="J241" t="s">
        <v>728</v>
      </c>
    </row>
    <row r="242" spans="1:10" x14ac:dyDescent="0.25">
      <c r="A242">
        <v>79</v>
      </c>
      <c r="B242" t="str">
        <f t="shared" si="21"/>
        <v>10</v>
      </c>
      <c r="C242" t="s">
        <v>714</v>
      </c>
      <c r="D242" t="str">
        <f>"032"</f>
        <v>032</v>
      </c>
      <c r="E242" t="str">
        <f t="shared" si="17"/>
        <v>T. LOYAL</v>
      </c>
      <c r="F242" t="s">
        <v>511</v>
      </c>
      <c r="G242" t="str">
        <f t="shared" si="18"/>
        <v>10032</v>
      </c>
      <c r="H242" t="s">
        <v>512</v>
      </c>
      <c r="I242" t="str">
        <f t="shared" si="20"/>
        <v>10032</v>
      </c>
      <c r="J242" t="s">
        <v>729</v>
      </c>
    </row>
    <row r="243" spans="1:10" x14ac:dyDescent="0.25">
      <c r="A243">
        <v>79</v>
      </c>
      <c r="B243" t="str">
        <f t="shared" si="21"/>
        <v>10</v>
      </c>
      <c r="C243" t="s">
        <v>714</v>
      </c>
      <c r="D243" t="str">
        <f>"034"</f>
        <v>034</v>
      </c>
      <c r="E243" t="str">
        <f t="shared" si="17"/>
        <v>T. LYNN</v>
      </c>
      <c r="F243" t="s">
        <v>511</v>
      </c>
      <c r="G243" t="str">
        <f t="shared" si="18"/>
        <v>10034</v>
      </c>
      <c r="H243" t="s">
        <v>512</v>
      </c>
      <c r="I243" t="str">
        <f t="shared" si="20"/>
        <v>10034</v>
      </c>
      <c r="J243" t="s">
        <v>730</v>
      </c>
    </row>
    <row r="244" spans="1:10" x14ac:dyDescent="0.25">
      <c r="A244">
        <v>79</v>
      </c>
      <c r="B244" t="str">
        <f t="shared" si="21"/>
        <v>10</v>
      </c>
      <c r="C244" t="s">
        <v>714</v>
      </c>
      <c r="D244" t="str">
        <f>"036"</f>
        <v>036</v>
      </c>
      <c r="E244" t="str">
        <f t="shared" si="17"/>
        <v>T. MAYVILLE</v>
      </c>
      <c r="F244" t="s">
        <v>511</v>
      </c>
      <c r="G244" t="str">
        <f t="shared" si="18"/>
        <v>10036</v>
      </c>
      <c r="H244" t="s">
        <v>512</v>
      </c>
      <c r="I244" t="str">
        <f t="shared" si="20"/>
        <v>10036</v>
      </c>
      <c r="J244" t="s">
        <v>731</v>
      </c>
    </row>
    <row r="245" spans="1:10" x14ac:dyDescent="0.25">
      <c r="A245">
        <v>79</v>
      </c>
      <c r="B245" t="str">
        <f t="shared" si="21"/>
        <v>10</v>
      </c>
      <c r="C245" t="s">
        <v>714</v>
      </c>
      <c r="D245" t="str">
        <f>"038"</f>
        <v>038</v>
      </c>
      <c r="E245" t="str">
        <f t="shared" si="17"/>
        <v>T. MEAD</v>
      </c>
      <c r="F245" t="s">
        <v>511</v>
      </c>
      <c r="G245" t="str">
        <f t="shared" si="18"/>
        <v>10038</v>
      </c>
      <c r="H245" t="s">
        <v>512</v>
      </c>
      <c r="I245" t="str">
        <f t="shared" si="20"/>
        <v>10038</v>
      </c>
      <c r="J245" t="s">
        <v>732</v>
      </c>
    </row>
    <row r="246" spans="1:10" x14ac:dyDescent="0.25">
      <c r="A246">
        <v>79</v>
      </c>
      <c r="B246" t="str">
        <f t="shared" si="21"/>
        <v>10</v>
      </c>
      <c r="C246" t="s">
        <v>714</v>
      </c>
      <c r="D246" t="str">
        <f>"040"</f>
        <v>040</v>
      </c>
      <c r="E246" t="str">
        <f t="shared" si="17"/>
        <v>T. MENTOR</v>
      </c>
      <c r="F246" t="s">
        <v>511</v>
      </c>
      <c r="G246" t="str">
        <f t="shared" si="18"/>
        <v>10040</v>
      </c>
      <c r="H246" t="s">
        <v>512</v>
      </c>
      <c r="I246" t="str">
        <f t="shared" si="20"/>
        <v>10040</v>
      </c>
      <c r="J246" t="s">
        <v>733</v>
      </c>
    </row>
    <row r="247" spans="1:10" x14ac:dyDescent="0.25">
      <c r="A247">
        <v>79</v>
      </c>
      <c r="B247" t="str">
        <f t="shared" si="21"/>
        <v>10</v>
      </c>
      <c r="C247" t="s">
        <v>714</v>
      </c>
      <c r="D247" t="str">
        <f>"042"</f>
        <v>042</v>
      </c>
      <c r="E247" t="str">
        <f t="shared" si="17"/>
        <v>T. PINE VALLEY</v>
      </c>
      <c r="F247" t="s">
        <v>511</v>
      </c>
      <c r="G247" t="str">
        <f t="shared" si="18"/>
        <v>10042</v>
      </c>
      <c r="H247" t="s">
        <v>512</v>
      </c>
      <c r="I247" t="str">
        <f t="shared" si="20"/>
        <v>10042</v>
      </c>
      <c r="J247" t="s">
        <v>734</v>
      </c>
    </row>
    <row r="248" spans="1:10" x14ac:dyDescent="0.25">
      <c r="A248">
        <v>79</v>
      </c>
      <c r="B248" t="str">
        <f t="shared" si="21"/>
        <v>10</v>
      </c>
      <c r="C248" t="s">
        <v>714</v>
      </c>
      <c r="D248" t="str">
        <f>"044"</f>
        <v>044</v>
      </c>
      <c r="E248" t="str">
        <f t="shared" si="17"/>
        <v>T. RESEBURG</v>
      </c>
      <c r="F248" t="s">
        <v>511</v>
      </c>
      <c r="G248" t="str">
        <f t="shared" si="18"/>
        <v>10044</v>
      </c>
      <c r="H248" t="s">
        <v>512</v>
      </c>
      <c r="I248" t="str">
        <f t="shared" si="20"/>
        <v>10044</v>
      </c>
      <c r="J248" t="s">
        <v>735</v>
      </c>
    </row>
    <row r="249" spans="1:10" x14ac:dyDescent="0.25">
      <c r="A249">
        <v>79</v>
      </c>
      <c r="B249" t="str">
        <f t="shared" si="21"/>
        <v>10</v>
      </c>
      <c r="C249" t="s">
        <v>714</v>
      </c>
      <c r="D249" t="str">
        <f>"046"</f>
        <v>046</v>
      </c>
      <c r="E249" t="str">
        <f t="shared" si="17"/>
        <v>T. SEIF</v>
      </c>
      <c r="F249" t="s">
        <v>511</v>
      </c>
      <c r="G249" t="str">
        <f t="shared" si="18"/>
        <v>10046</v>
      </c>
      <c r="H249" t="s">
        <v>512</v>
      </c>
      <c r="I249" t="str">
        <f t="shared" si="20"/>
        <v>10046</v>
      </c>
      <c r="J249" t="s">
        <v>736</v>
      </c>
    </row>
    <row r="250" spans="1:10" x14ac:dyDescent="0.25">
      <c r="A250">
        <v>79</v>
      </c>
      <c r="B250" t="str">
        <f t="shared" si="21"/>
        <v>10</v>
      </c>
      <c r="C250" t="s">
        <v>714</v>
      </c>
      <c r="D250" t="str">
        <f>"048"</f>
        <v>048</v>
      </c>
      <c r="E250" t="str">
        <f t="shared" si="17"/>
        <v>T. SHERMAN</v>
      </c>
      <c r="F250" t="s">
        <v>511</v>
      </c>
      <c r="G250" t="str">
        <f t="shared" si="18"/>
        <v>10048</v>
      </c>
      <c r="H250" t="s">
        <v>512</v>
      </c>
      <c r="I250" t="str">
        <f t="shared" si="20"/>
        <v>10048</v>
      </c>
      <c r="J250" t="s">
        <v>737</v>
      </c>
    </row>
    <row r="251" spans="1:10" x14ac:dyDescent="0.25">
      <c r="A251">
        <v>79</v>
      </c>
      <c r="B251" t="str">
        <f t="shared" si="21"/>
        <v>10</v>
      </c>
      <c r="C251" t="s">
        <v>714</v>
      </c>
      <c r="D251" t="str">
        <f>"050"</f>
        <v>050</v>
      </c>
      <c r="E251" t="str">
        <f t="shared" si="17"/>
        <v>T. SHERWOOD</v>
      </c>
      <c r="F251" t="s">
        <v>511</v>
      </c>
      <c r="G251" t="str">
        <f t="shared" si="18"/>
        <v>10050</v>
      </c>
      <c r="H251" t="s">
        <v>512</v>
      </c>
      <c r="I251" t="str">
        <f t="shared" si="20"/>
        <v>10050</v>
      </c>
      <c r="J251" t="s">
        <v>681</v>
      </c>
    </row>
    <row r="252" spans="1:10" x14ac:dyDescent="0.25">
      <c r="A252">
        <v>79</v>
      </c>
      <c r="B252" t="str">
        <f t="shared" si="21"/>
        <v>10</v>
      </c>
      <c r="C252" t="s">
        <v>714</v>
      </c>
      <c r="D252" t="str">
        <f>"052"</f>
        <v>052</v>
      </c>
      <c r="E252" t="str">
        <f t="shared" si="17"/>
        <v>T. THORP</v>
      </c>
      <c r="F252" t="s">
        <v>511</v>
      </c>
      <c r="G252" t="str">
        <f t="shared" si="18"/>
        <v>10052</v>
      </c>
      <c r="H252" t="s">
        <v>512</v>
      </c>
      <c r="I252" t="str">
        <f t="shared" si="20"/>
        <v>10052</v>
      </c>
      <c r="J252" t="s">
        <v>738</v>
      </c>
    </row>
    <row r="253" spans="1:10" x14ac:dyDescent="0.25">
      <c r="A253">
        <v>79</v>
      </c>
      <c r="B253" t="str">
        <f t="shared" si="21"/>
        <v>10</v>
      </c>
      <c r="C253" t="s">
        <v>714</v>
      </c>
      <c r="D253" t="str">
        <f>"054"</f>
        <v>054</v>
      </c>
      <c r="E253" t="str">
        <f t="shared" si="17"/>
        <v>T. UNITY</v>
      </c>
      <c r="F253" t="s">
        <v>511</v>
      </c>
      <c r="G253" t="str">
        <f t="shared" si="18"/>
        <v>10054</v>
      </c>
      <c r="H253" t="s">
        <v>512</v>
      </c>
      <c r="I253" t="str">
        <f t="shared" si="20"/>
        <v>10054</v>
      </c>
      <c r="J253" t="s">
        <v>739</v>
      </c>
    </row>
    <row r="254" spans="1:10" x14ac:dyDescent="0.25">
      <c r="A254">
        <v>79</v>
      </c>
      <c r="B254" t="str">
        <f t="shared" si="21"/>
        <v>10</v>
      </c>
      <c r="C254" t="s">
        <v>714</v>
      </c>
      <c r="D254" t="str">
        <f>"056"</f>
        <v>056</v>
      </c>
      <c r="E254" t="str">
        <f t="shared" si="17"/>
        <v>T. WARNER</v>
      </c>
      <c r="F254" t="s">
        <v>511</v>
      </c>
      <c r="G254" t="str">
        <f t="shared" si="18"/>
        <v>10056</v>
      </c>
      <c r="H254" t="s">
        <v>512</v>
      </c>
      <c r="I254" t="str">
        <f t="shared" si="20"/>
        <v>10056</v>
      </c>
      <c r="J254" t="s">
        <v>740</v>
      </c>
    </row>
    <row r="255" spans="1:10" x14ac:dyDescent="0.25">
      <c r="A255">
        <v>79</v>
      </c>
      <c r="B255" t="str">
        <f t="shared" si="21"/>
        <v>10</v>
      </c>
      <c r="C255" t="s">
        <v>714</v>
      </c>
      <c r="D255" t="str">
        <f>"058"</f>
        <v>058</v>
      </c>
      <c r="E255" t="str">
        <f t="shared" si="17"/>
        <v>T. WASHBURN</v>
      </c>
      <c r="F255" t="s">
        <v>511</v>
      </c>
      <c r="G255" t="str">
        <f t="shared" si="18"/>
        <v>10058</v>
      </c>
      <c r="H255" t="s">
        <v>512</v>
      </c>
      <c r="I255" t="str">
        <f t="shared" si="20"/>
        <v>10058</v>
      </c>
      <c r="J255" t="s">
        <v>605</v>
      </c>
    </row>
    <row r="256" spans="1:10" x14ac:dyDescent="0.25">
      <c r="A256">
        <v>79</v>
      </c>
      <c r="B256" t="str">
        <f t="shared" si="21"/>
        <v>10</v>
      </c>
      <c r="C256" t="s">
        <v>714</v>
      </c>
      <c r="D256" t="str">
        <f>"060"</f>
        <v>060</v>
      </c>
      <c r="E256" t="str">
        <f t="shared" si="17"/>
        <v>T. WESTON</v>
      </c>
      <c r="F256" t="s">
        <v>511</v>
      </c>
      <c r="G256" t="str">
        <f t="shared" si="18"/>
        <v>10060</v>
      </c>
      <c r="H256" t="s">
        <v>512</v>
      </c>
      <c r="I256" t="str">
        <f t="shared" si="20"/>
        <v>10060</v>
      </c>
      <c r="J256" t="s">
        <v>741</v>
      </c>
    </row>
    <row r="257" spans="1:10" x14ac:dyDescent="0.25">
      <c r="A257">
        <v>79</v>
      </c>
      <c r="B257" t="str">
        <f t="shared" si="21"/>
        <v>10</v>
      </c>
      <c r="C257" t="s">
        <v>714</v>
      </c>
      <c r="D257" t="str">
        <f>"062"</f>
        <v>062</v>
      </c>
      <c r="E257" t="str">
        <f t="shared" si="17"/>
        <v>T. WITHEE</v>
      </c>
      <c r="F257" t="s">
        <v>511</v>
      </c>
      <c r="G257" t="str">
        <f t="shared" si="18"/>
        <v>10062</v>
      </c>
      <c r="H257" t="s">
        <v>512</v>
      </c>
      <c r="I257" t="str">
        <f t="shared" si="20"/>
        <v>10062</v>
      </c>
      <c r="J257" t="s">
        <v>742</v>
      </c>
    </row>
    <row r="258" spans="1:10" x14ac:dyDescent="0.25">
      <c r="A258">
        <v>79</v>
      </c>
      <c r="B258" t="str">
        <f t="shared" si="21"/>
        <v>10</v>
      </c>
      <c r="C258" t="s">
        <v>714</v>
      </c>
      <c r="D258" t="str">
        <f>"064"</f>
        <v>064</v>
      </c>
      <c r="E258" t="str">
        <f t="shared" ref="E258:E321" si="22">F258&amp;J258</f>
        <v>T. WORDEN</v>
      </c>
      <c r="F258" t="s">
        <v>511</v>
      </c>
      <c r="G258" t="str">
        <f t="shared" ref="G258:G321" si="23">B258&amp;D258</f>
        <v>10064</v>
      </c>
      <c r="H258" t="s">
        <v>512</v>
      </c>
      <c r="I258" t="str">
        <f t="shared" si="20"/>
        <v>10064</v>
      </c>
      <c r="J258" t="s">
        <v>743</v>
      </c>
    </row>
    <row r="259" spans="1:10" x14ac:dyDescent="0.25">
      <c r="A259">
        <v>79</v>
      </c>
      <c r="B259" t="str">
        <f t="shared" si="21"/>
        <v>10</v>
      </c>
      <c r="C259" t="s">
        <v>714</v>
      </c>
      <c r="D259" t="str">
        <f>"066"</f>
        <v>066</v>
      </c>
      <c r="E259" t="str">
        <f t="shared" si="22"/>
        <v>T. YORK</v>
      </c>
      <c r="F259" t="s">
        <v>511</v>
      </c>
      <c r="G259" t="str">
        <f t="shared" si="23"/>
        <v>10066</v>
      </c>
      <c r="H259" t="s">
        <v>512</v>
      </c>
      <c r="I259" t="str">
        <f t="shared" ref="I259:I322" si="24">B259&amp;D259</f>
        <v>10066</v>
      </c>
      <c r="J259" t="s">
        <v>744</v>
      </c>
    </row>
    <row r="260" spans="1:10" x14ac:dyDescent="0.25">
      <c r="A260">
        <v>79</v>
      </c>
      <c r="B260" t="str">
        <f t="shared" si="21"/>
        <v>10</v>
      </c>
      <c r="C260" t="s">
        <v>714</v>
      </c>
      <c r="D260" t="str">
        <f>"111"</f>
        <v>111</v>
      </c>
      <c r="E260" t="str">
        <f t="shared" si="22"/>
        <v>V. CURTISS</v>
      </c>
      <c r="F260" t="s">
        <v>530</v>
      </c>
      <c r="G260" t="str">
        <f t="shared" si="23"/>
        <v>10111</v>
      </c>
      <c r="H260" t="s">
        <v>531</v>
      </c>
      <c r="I260" t="str">
        <f t="shared" si="24"/>
        <v>10111</v>
      </c>
      <c r="J260" t="s">
        <v>745</v>
      </c>
    </row>
    <row r="261" spans="1:10" x14ac:dyDescent="0.25">
      <c r="A261">
        <v>79</v>
      </c>
      <c r="B261" t="str">
        <f t="shared" si="21"/>
        <v>10</v>
      </c>
      <c r="C261" t="s">
        <v>714</v>
      </c>
      <c r="D261" t="str">
        <f>"116"</f>
        <v>116</v>
      </c>
      <c r="E261" t="str">
        <f t="shared" si="22"/>
        <v>V. DORCHESTER</v>
      </c>
      <c r="F261" t="s">
        <v>530</v>
      </c>
      <c r="G261" t="str">
        <f t="shared" si="23"/>
        <v>10116</v>
      </c>
      <c r="H261" t="s">
        <v>531</v>
      </c>
      <c r="I261" t="str">
        <f t="shared" si="24"/>
        <v>10116</v>
      </c>
      <c r="J261" t="s">
        <v>746</v>
      </c>
    </row>
    <row r="262" spans="1:10" x14ac:dyDescent="0.25">
      <c r="A262">
        <v>79</v>
      </c>
      <c r="B262" t="str">
        <f t="shared" si="21"/>
        <v>10</v>
      </c>
      <c r="C262" t="s">
        <v>714</v>
      </c>
      <c r="D262" t="str">
        <f>"131"</f>
        <v>131</v>
      </c>
      <c r="E262" t="str">
        <f t="shared" si="22"/>
        <v>V. GRANTON</v>
      </c>
      <c r="F262" t="s">
        <v>530</v>
      </c>
      <c r="G262" t="str">
        <f t="shared" si="23"/>
        <v>10131</v>
      </c>
      <c r="H262" t="s">
        <v>531</v>
      </c>
      <c r="I262" t="str">
        <f t="shared" si="24"/>
        <v>10131</v>
      </c>
      <c r="J262" t="s">
        <v>747</v>
      </c>
    </row>
    <row r="263" spans="1:10" x14ac:dyDescent="0.25">
      <c r="A263">
        <v>79</v>
      </c>
      <c r="B263" t="str">
        <f t="shared" si="21"/>
        <v>10</v>
      </c>
      <c r="C263" t="s">
        <v>714</v>
      </c>
      <c r="D263" t="str">
        <f>"186"</f>
        <v>186</v>
      </c>
      <c r="E263" t="str">
        <f t="shared" si="22"/>
        <v>V. UNITY</v>
      </c>
      <c r="F263" t="s">
        <v>530</v>
      </c>
      <c r="G263" t="str">
        <f t="shared" si="23"/>
        <v>10186</v>
      </c>
      <c r="H263" t="s">
        <v>531</v>
      </c>
      <c r="I263" t="str">
        <f t="shared" si="24"/>
        <v>10186</v>
      </c>
      <c r="J263" t="s">
        <v>739</v>
      </c>
    </row>
    <row r="264" spans="1:10" x14ac:dyDescent="0.25">
      <c r="A264">
        <v>79</v>
      </c>
      <c r="B264" t="str">
        <f t="shared" si="21"/>
        <v>10</v>
      </c>
      <c r="C264" t="s">
        <v>714</v>
      </c>
      <c r="D264" t="str">
        <f>"191"</f>
        <v>191</v>
      </c>
      <c r="E264" t="str">
        <f t="shared" si="22"/>
        <v>V. WITHEE</v>
      </c>
      <c r="F264" t="s">
        <v>530</v>
      </c>
      <c r="G264" t="str">
        <f t="shared" si="23"/>
        <v>10191</v>
      </c>
      <c r="H264" t="s">
        <v>531</v>
      </c>
      <c r="I264" t="str">
        <f t="shared" si="24"/>
        <v>10191</v>
      </c>
      <c r="J264" t="s">
        <v>742</v>
      </c>
    </row>
    <row r="265" spans="1:10" x14ac:dyDescent="0.25">
      <c r="A265">
        <v>79</v>
      </c>
      <c r="B265" t="str">
        <f t="shared" si="21"/>
        <v>10</v>
      </c>
      <c r="C265" t="s">
        <v>714</v>
      </c>
      <c r="D265" t="str">
        <f>"201"</f>
        <v>201</v>
      </c>
      <c r="E265" t="str">
        <f t="shared" si="22"/>
        <v>C. ABBOTSFORD</v>
      </c>
      <c r="F265" t="s">
        <v>533</v>
      </c>
      <c r="G265" t="str">
        <f t="shared" si="23"/>
        <v>10201</v>
      </c>
      <c r="H265" t="s">
        <v>534</v>
      </c>
      <c r="I265" t="str">
        <f t="shared" si="24"/>
        <v>10201</v>
      </c>
      <c r="J265" t="s">
        <v>748</v>
      </c>
    </row>
    <row r="266" spans="1:10" x14ac:dyDescent="0.25">
      <c r="A266">
        <v>79</v>
      </c>
      <c r="B266" t="str">
        <f t="shared" si="21"/>
        <v>10</v>
      </c>
      <c r="C266" t="s">
        <v>714</v>
      </c>
      <c r="D266" t="str">
        <f>"211"</f>
        <v>211</v>
      </c>
      <c r="E266" t="str">
        <f t="shared" si="22"/>
        <v>C. COLBY</v>
      </c>
      <c r="F266" t="s">
        <v>533</v>
      </c>
      <c r="G266" t="str">
        <f t="shared" si="23"/>
        <v>10211</v>
      </c>
      <c r="H266" t="s">
        <v>534</v>
      </c>
      <c r="I266" t="str">
        <f t="shared" si="24"/>
        <v>10211</v>
      </c>
      <c r="J266" t="s">
        <v>717</v>
      </c>
    </row>
    <row r="267" spans="1:10" x14ac:dyDescent="0.25">
      <c r="A267">
        <v>79</v>
      </c>
      <c r="B267" t="str">
        <f t="shared" si="21"/>
        <v>10</v>
      </c>
      <c r="C267" t="s">
        <v>714</v>
      </c>
      <c r="D267" t="str">
        <f>"231"</f>
        <v>231</v>
      </c>
      <c r="E267" t="str">
        <f t="shared" si="22"/>
        <v>C. GREENWOOD</v>
      </c>
      <c r="F267" t="s">
        <v>533</v>
      </c>
      <c r="G267" t="str">
        <f t="shared" si="23"/>
        <v>10231</v>
      </c>
      <c r="H267" t="s">
        <v>534</v>
      </c>
      <c r="I267" t="str">
        <f t="shared" si="24"/>
        <v>10231</v>
      </c>
      <c r="J267" t="s">
        <v>749</v>
      </c>
    </row>
    <row r="268" spans="1:10" x14ac:dyDescent="0.25">
      <c r="A268">
        <v>79</v>
      </c>
      <c r="B268" t="str">
        <f t="shared" si="21"/>
        <v>10</v>
      </c>
      <c r="C268" t="s">
        <v>714</v>
      </c>
      <c r="D268" t="str">
        <f>"246"</f>
        <v>246</v>
      </c>
      <c r="E268" t="str">
        <f t="shared" si="22"/>
        <v>C. LOYAL</v>
      </c>
      <c r="F268" t="s">
        <v>533</v>
      </c>
      <c r="G268" t="str">
        <f t="shared" si="23"/>
        <v>10246</v>
      </c>
      <c r="H268" t="s">
        <v>534</v>
      </c>
      <c r="I268" t="str">
        <f t="shared" si="24"/>
        <v>10246</v>
      </c>
      <c r="J268" t="s">
        <v>729</v>
      </c>
    </row>
    <row r="269" spans="1:10" x14ac:dyDescent="0.25">
      <c r="A269">
        <v>79</v>
      </c>
      <c r="B269" t="str">
        <f t="shared" si="21"/>
        <v>10</v>
      </c>
      <c r="C269" t="s">
        <v>714</v>
      </c>
      <c r="D269" t="str">
        <f>"261"</f>
        <v>261</v>
      </c>
      <c r="E269" t="str">
        <f t="shared" si="22"/>
        <v>C. NEILLSVILLE</v>
      </c>
      <c r="F269" t="s">
        <v>533</v>
      </c>
      <c r="G269" t="str">
        <f t="shared" si="23"/>
        <v>10261</v>
      </c>
      <c r="H269" t="s">
        <v>534</v>
      </c>
      <c r="I269" t="str">
        <f t="shared" si="24"/>
        <v>10261</v>
      </c>
      <c r="J269" t="s">
        <v>750</v>
      </c>
    </row>
    <row r="270" spans="1:10" x14ac:dyDescent="0.25">
      <c r="A270">
        <v>79</v>
      </c>
      <c r="B270" t="str">
        <f t="shared" si="21"/>
        <v>10</v>
      </c>
      <c r="C270" t="s">
        <v>714</v>
      </c>
      <c r="D270" t="str">
        <f>"265"</f>
        <v>265</v>
      </c>
      <c r="E270" t="str">
        <f t="shared" si="22"/>
        <v>C. OWEN</v>
      </c>
      <c r="F270" t="s">
        <v>533</v>
      </c>
      <c r="G270" t="str">
        <f t="shared" si="23"/>
        <v>10265</v>
      </c>
      <c r="H270" t="s">
        <v>534</v>
      </c>
      <c r="I270" t="str">
        <f t="shared" si="24"/>
        <v>10265</v>
      </c>
      <c r="J270" t="s">
        <v>751</v>
      </c>
    </row>
    <row r="271" spans="1:10" x14ac:dyDescent="0.25">
      <c r="A271">
        <v>79</v>
      </c>
      <c r="B271" t="str">
        <f t="shared" si="21"/>
        <v>10</v>
      </c>
      <c r="C271" t="s">
        <v>714</v>
      </c>
      <c r="D271" t="str">
        <f>"281"</f>
        <v>281</v>
      </c>
      <c r="E271" t="str">
        <f t="shared" si="22"/>
        <v>C. STANLEY</v>
      </c>
      <c r="F271" t="s">
        <v>533</v>
      </c>
      <c r="G271" t="str">
        <f t="shared" si="23"/>
        <v>10281</v>
      </c>
      <c r="H271" t="s">
        <v>534</v>
      </c>
      <c r="I271" t="str">
        <f t="shared" si="24"/>
        <v>10281</v>
      </c>
      <c r="J271" t="s">
        <v>574</v>
      </c>
    </row>
    <row r="272" spans="1:10" x14ac:dyDescent="0.25">
      <c r="A272">
        <v>79</v>
      </c>
      <c r="B272" t="str">
        <f t="shared" si="21"/>
        <v>10</v>
      </c>
      <c r="C272" t="s">
        <v>714</v>
      </c>
      <c r="D272" t="str">
        <f>"286"</f>
        <v>286</v>
      </c>
      <c r="E272" t="str">
        <f t="shared" si="22"/>
        <v>C. THORP</v>
      </c>
      <c r="F272" t="s">
        <v>533</v>
      </c>
      <c r="G272" t="str">
        <f t="shared" si="23"/>
        <v>10286</v>
      </c>
      <c r="H272" t="s">
        <v>534</v>
      </c>
      <c r="I272" t="str">
        <f t="shared" si="24"/>
        <v>10286</v>
      </c>
      <c r="J272" t="s">
        <v>738</v>
      </c>
    </row>
    <row r="273" spans="1:10" x14ac:dyDescent="0.25">
      <c r="A273">
        <v>76</v>
      </c>
      <c r="B273" t="str">
        <f t="shared" ref="B273:B307" si="25">"11"</f>
        <v>11</v>
      </c>
      <c r="C273" t="s">
        <v>752</v>
      </c>
      <c r="D273" t="str">
        <f>"002"</f>
        <v>002</v>
      </c>
      <c r="E273" t="str">
        <f t="shared" si="22"/>
        <v>T. ARLINGTON</v>
      </c>
      <c r="F273" t="s">
        <v>511</v>
      </c>
      <c r="G273" t="str">
        <f t="shared" si="23"/>
        <v>11002</v>
      </c>
      <c r="H273" t="s">
        <v>512</v>
      </c>
      <c r="I273" t="str">
        <f t="shared" si="24"/>
        <v>11002</v>
      </c>
      <c r="J273" t="s">
        <v>753</v>
      </c>
    </row>
    <row r="274" spans="1:10" x14ac:dyDescent="0.25">
      <c r="A274">
        <v>76</v>
      </c>
      <c r="B274" t="str">
        <f t="shared" si="25"/>
        <v>11</v>
      </c>
      <c r="C274" t="s">
        <v>752</v>
      </c>
      <c r="D274" t="str">
        <f>"004"</f>
        <v>004</v>
      </c>
      <c r="E274" t="str">
        <f t="shared" si="22"/>
        <v>T. CALEDONIA</v>
      </c>
      <c r="F274" t="s">
        <v>511</v>
      </c>
      <c r="G274" t="str">
        <f t="shared" si="23"/>
        <v>11004</v>
      </c>
      <c r="H274" t="s">
        <v>512</v>
      </c>
      <c r="I274" t="str">
        <f t="shared" si="24"/>
        <v>11004</v>
      </c>
      <c r="J274" t="s">
        <v>754</v>
      </c>
    </row>
    <row r="275" spans="1:10" x14ac:dyDescent="0.25">
      <c r="A275">
        <v>76</v>
      </c>
      <c r="B275" t="str">
        <f t="shared" si="25"/>
        <v>11</v>
      </c>
      <c r="C275" t="s">
        <v>752</v>
      </c>
      <c r="D275" t="str">
        <f>"006"</f>
        <v>006</v>
      </c>
      <c r="E275" t="str">
        <f t="shared" si="22"/>
        <v>T. COLUMBUS</v>
      </c>
      <c r="F275" t="s">
        <v>511</v>
      </c>
      <c r="G275" t="str">
        <f t="shared" si="23"/>
        <v>11006</v>
      </c>
      <c r="H275" t="s">
        <v>512</v>
      </c>
      <c r="I275" t="str">
        <f t="shared" si="24"/>
        <v>11006</v>
      </c>
      <c r="J275" t="s">
        <v>755</v>
      </c>
    </row>
    <row r="276" spans="1:10" x14ac:dyDescent="0.25">
      <c r="A276">
        <v>76</v>
      </c>
      <c r="B276" t="str">
        <f t="shared" si="25"/>
        <v>11</v>
      </c>
      <c r="C276" t="s">
        <v>752</v>
      </c>
      <c r="D276" t="str">
        <f>"008"</f>
        <v>008</v>
      </c>
      <c r="E276" t="str">
        <f t="shared" si="22"/>
        <v>T. COURTLAND</v>
      </c>
      <c r="F276" t="s">
        <v>511</v>
      </c>
      <c r="G276" t="str">
        <f t="shared" si="23"/>
        <v>11008</v>
      </c>
      <c r="H276" t="s">
        <v>512</v>
      </c>
      <c r="I276" t="str">
        <f t="shared" si="24"/>
        <v>11008</v>
      </c>
      <c r="J276" t="s">
        <v>756</v>
      </c>
    </row>
    <row r="277" spans="1:10" x14ac:dyDescent="0.25">
      <c r="A277">
        <v>76</v>
      </c>
      <c r="B277" t="str">
        <f t="shared" si="25"/>
        <v>11</v>
      </c>
      <c r="C277" t="s">
        <v>752</v>
      </c>
      <c r="D277" t="str">
        <f>"010"</f>
        <v>010</v>
      </c>
      <c r="E277" t="str">
        <f t="shared" si="22"/>
        <v>T. DEKORRA</v>
      </c>
      <c r="F277" t="s">
        <v>511</v>
      </c>
      <c r="G277" t="str">
        <f t="shared" si="23"/>
        <v>11010</v>
      </c>
      <c r="H277" t="s">
        <v>512</v>
      </c>
      <c r="I277" t="str">
        <f t="shared" si="24"/>
        <v>11010</v>
      </c>
      <c r="J277" t="s">
        <v>757</v>
      </c>
    </row>
    <row r="278" spans="1:10" x14ac:dyDescent="0.25">
      <c r="A278">
        <v>76</v>
      </c>
      <c r="B278" t="str">
        <f t="shared" si="25"/>
        <v>11</v>
      </c>
      <c r="C278" t="s">
        <v>752</v>
      </c>
      <c r="D278" t="str">
        <f>"012"</f>
        <v>012</v>
      </c>
      <c r="E278" t="str">
        <f t="shared" si="22"/>
        <v>T. FORT WINNEBAGO</v>
      </c>
      <c r="F278" t="s">
        <v>511</v>
      </c>
      <c r="G278" t="str">
        <f t="shared" si="23"/>
        <v>11012</v>
      </c>
      <c r="H278" t="s">
        <v>512</v>
      </c>
      <c r="I278" t="str">
        <f t="shared" si="24"/>
        <v>11012</v>
      </c>
      <c r="J278" t="s">
        <v>758</v>
      </c>
    </row>
    <row r="279" spans="1:10" x14ac:dyDescent="0.25">
      <c r="A279">
        <v>76</v>
      </c>
      <c r="B279" t="str">
        <f t="shared" si="25"/>
        <v>11</v>
      </c>
      <c r="C279" t="s">
        <v>752</v>
      </c>
      <c r="D279" t="str">
        <f>"014"</f>
        <v>014</v>
      </c>
      <c r="E279" t="str">
        <f t="shared" si="22"/>
        <v>T. FOUNTAIN PRAIRIE</v>
      </c>
      <c r="F279" t="s">
        <v>511</v>
      </c>
      <c r="G279" t="str">
        <f t="shared" si="23"/>
        <v>11014</v>
      </c>
      <c r="H279" t="s">
        <v>512</v>
      </c>
      <c r="I279" t="str">
        <f t="shared" si="24"/>
        <v>11014</v>
      </c>
      <c r="J279" t="s">
        <v>759</v>
      </c>
    </row>
    <row r="280" spans="1:10" x14ac:dyDescent="0.25">
      <c r="A280">
        <v>76</v>
      </c>
      <c r="B280" t="str">
        <f t="shared" si="25"/>
        <v>11</v>
      </c>
      <c r="C280" t="s">
        <v>752</v>
      </c>
      <c r="D280" t="str">
        <f>"016"</f>
        <v>016</v>
      </c>
      <c r="E280" t="str">
        <f t="shared" si="22"/>
        <v>T. HAMPDEN</v>
      </c>
      <c r="F280" t="s">
        <v>511</v>
      </c>
      <c r="G280" t="str">
        <f t="shared" si="23"/>
        <v>11016</v>
      </c>
      <c r="H280" t="s">
        <v>512</v>
      </c>
      <c r="I280" t="str">
        <f t="shared" si="24"/>
        <v>11016</v>
      </c>
      <c r="J280" t="s">
        <v>760</v>
      </c>
    </row>
    <row r="281" spans="1:10" x14ac:dyDescent="0.25">
      <c r="A281">
        <v>76</v>
      </c>
      <c r="B281" t="str">
        <f t="shared" si="25"/>
        <v>11</v>
      </c>
      <c r="C281" t="s">
        <v>752</v>
      </c>
      <c r="D281" t="str">
        <f>"018"</f>
        <v>018</v>
      </c>
      <c r="E281" t="str">
        <f t="shared" si="22"/>
        <v>T. LEEDS</v>
      </c>
      <c r="F281" t="s">
        <v>511</v>
      </c>
      <c r="G281" t="str">
        <f t="shared" si="23"/>
        <v>11018</v>
      </c>
      <c r="H281" t="s">
        <v>512</v>
      </c>
      <c r="I281" t="str">
        <f t="shared" si="24"/>
        <v>11018</v>
      </c>
      <c r="J281" t="s">
        <v>761</v>
      </c>
    </row>
    <row r="282" spans="1:10" x14ac:dyDescent="0.25">
      <c r="A282">
        <v>76</v>
      </c>
      <c r="B282" t="str">
        <f t="shared" si="25"/>
        <v>11</v>
      </c>
      <c r="C282" t="s">
        <v>752</v>
      </c>
      <c r="D282" t="str">
        <f>"020"</f>
        <v>020</v>
      </c>
      <c r="E282" t="str">
        <f t="shared" si="22"/>
        <v>T. LEWISTON</v>
      </c>
      <c r="F282" t="s">
        <v>511</v>
      </c>
      <c r="G282" t="str">
        <f t="shared" si="23"/>
        <v>11020</v>
      </c>
      <c r="H282" t="s">
        <v>512</v>
      </c>
      <c r="I282" t="str">
        <f t="shared" si="24"/>
        <v>11020</v>
      </c>
      <c r="J282" t="s">
        <v>762</v>
      </c>
    </row>
    <row r="283" spans="1:10" x14ac:dyDescent="0.25">
      <c r="A283">
        <v>76</v>
      </c>
      <c r="B283" t="str">
        <f t="shared" si="25"/>
        <v>11</v>
      </c>
      <c r="C283" t="s">
        <v>752</v>
      </c>
      <c r="D283" t="str">
        <f>"022"</f>
        <v>022</v>
      </c>
      <c r="E283" t="str">
        <f t="shared" si="22"/>
        <v>T. LODI</v>
      </c>
      <c r="F283" t="s">
        <v>511</v>
      </c>
      <c r="G283" t="str">
        <f t="shared" si="23"/>
        <v>11022</v>
      </c>
      <c r="H283" t="s">
        <v>512</v>
      </c>
      <c r="I283" t="str">
        <f t="shared" si="24"/>
        <v>11022</v>
      </c>
      <c r="J283" t="s">
        <v>763</v>
      </c>
    </row>
    <row r="284" spans="1:10" x14ac:dyDescent="0.25">
      <c r="A284">
        <v>76</v>
      </c>
      <c r="B284" t="str">
        <f t="shared" si="25"/>
        <v>11</v>
      </c>
      <c r="C284" t="s">
        <v>752</v>
      </c>
      <c r="D284" t="str">
        <f>"024"</f>
        <v>024</v>
      </c>
      <c r="E284" t="str">
        <f t="shared" si="22"/>
        <v>T. LOWVILLE</v>
      </c>
      <c r="F284" t="s">
        <v>511</v>
      </c>
      <c r="G284" t="str">
        <f t="shared" si="23"/>
        <v>11024</v>
      </c>
      <c r="H284" t="s">
        <v>512</v>
      </c>
      <c r="I284" t="str">
        <f t="shared" si="24"/>
        <v>11024</v>
      </c>
      <c r="J284" t="s">
        <v>764</v>
      </c>
    </row>
    <row r="285" spans="1:10" x14ac:dyDescent="0.25">
      <c r="A285">
        <v>76</v>
      </c>
      <c r="B285" t="str">
        <f t="shared" si="25"/>
        <v>11</v>
      </c>
      <c r="C285" t="s">
        <v>752</v>
      </c>
      <c r="D285" t="str">
        <f>"026"</f>
        <v>026</v>
      </c>
      <c r="E285" t="str">
        <f t="shared" si="22"/>
        <v>T. MARCELLON</v>
      </c>
      <c r="F285" t="s">
        <v>511</v>
      </c>
      <c r="G285" t="str">
        <f t="shared" si="23"/>
        <v>11026</v>
      </c>
      <c r="H285" t="s">
        <v>512</v>
      </c>
      <c r="I285" t="str">
        <f t="shared" si="24"/>
        <v>11026</v>
      </c>
      <c r="J285" t="s">
        <v>765</v>
      </c>
    </row>
    <row r="286" spans="1:10" x14ac:dyDescent="0.25">
      <c r="A286">
        <v>76</v>
      </c>
      <c r="B286" t="str">
        <f t="shared" si="25"/>
        <v>11</v>
      </c>
      <c r="C286" t="s">
        <v>752</v>
      </c>
      <c r="D286" t="str">
        <f>"028"</f>
        <v>028</v>
      </c>
      <c r="E286" t="str">
        <f t="shared" si="22"/>
        <v>T. NEWPORT</v>
      </c>
      <c r="F286" t="s">
        <v>511</v>
      </c>
      <c r="G286" t="str">
        <f t="shared" si="23"/>
        <v>11028</v>
      </c>
      <c r="H286" t="s">
        <v>512</v>
      </c>
      <c r="I286" t="str">
        <f t="shared" si="24"/>
        <v>11028</v>
      </c>
      <c r="J286" t="s">
        <v>766</v>
      </c>
    </row>
    <row r="287" spans="1:10" x14ac:dyDescent="0.25">
      <c r="A287">
        <v>76</v>
      </c>
      <c r="B287" t="str">
        <f t="shared" si="25"/>
        <v>11</v>
      </c>
      <c r="C287" t="s">
        <v>752</v>
      </c>
      <c r="D287" t="str">
        <f>"030"</f>
        <v>030</v>
      </c>
      <c r="E287" t="str">
        <f t="shared" si="22"/>
        <v>T. OTSEGO</v>
      </c>
      <c r="F287" t="s">
        <v>511</v>
      </c>
      <c r="G287" t="str">
        <f t="shared" si="23"/>
        <v>11030</v>
      </c>
      <c r="H287" t="s">
        <v>512</v>
      </c>
      <c r="I287" t="str">
        <f t="shared" si="24"/>
        <v>11030</v>
      </c>
      <c r="J287" t="s">
        <v>767</v>
      </c>
    </row>
    <row r="288" spans="1:10" x14ac:dyDescent="0.25">
      <c r="A288">
        <v>76</v>
      </c>
      <c r="B288" t="str">
        <f t="shared" si="25"/>
        <v>11</v>
      </c>
      <c r="C288" t="s">
        <v>752</v>
      </c>
      <c r="D288" t="str">
        <f>"032"</f>
        <v>032</v>
      </c>
      <c r="E288" t="str">
        <f t="shared" si="22"/>
        <v>T. PACIFIC</v>
      </c>
      <c r="F288" t="s">
        <v>511</v>
      </c>
      <c r="G288" t="str">
        <f t="shared" si="23"/>
        <v>11032</v>
      </c>
      <c r="H288" t="s">
        <v>512</v>
      </c>
      <c r="I288" t="str">
        <f t="shared" si="24"/>
        <v>11032</v>
      </c>
      <c r="J288" t="s">
        <v>768</v>
      </c>
    </row>
    <row r="289" spans="1:10" x14ac:dyDescent="0.25">
      <c r="A289">
        <v>76</v>
      </c>
      <c r="B289" t="str">
        <f t="shared" si="25"/>
        <v>11</v>
      </c>
      <c r="C289" t="s">
        <v>752</v>
      </c>
      <c r="D289" t="str">
        <f>"034"</f>
        <v>034</v>
      </c>
      <c r="E289" t="str">
        <f t="shared" si="22"/>
        <v>T. RANDOLPH</v>
      </c>
      <c r="F289" t="s">
        <v>511</v>
      </c>
      <c r="G289" t="str">
        <f t="shared" si="23"/>
        <v>11034</v>
      </c>
      <c r="H289" t="s">
        <v>512</v>
      </c>
      <c r="I289" t="str">
        <f t="shared" si="24"/>
        <v>11034</v>
      </c>
      <c r="J289" t="s">
        <v>769</v>
      </c>
    </row>
    <row r="290" spans="1:10" x14ac:dyDescent="0.25">
      <c r="A290">
        <v>76</v>
      </c>
      <c r="B290" t="str">
        <f t="shared" si="25"/>
        <v>11</v>
      </c>
      <c r="C290" t="s">
        <v>752</v>
      </c>
      <c r="D290" t="str">
        <f>"036"</f>
        <v>036</v>
      </c>
      <c r="E290" t="str">
        <f t="shared" si="22"/>
        <v>T. SCOTT</v>
      </c>
      <c r="F290" t="s">
        <v>511</v>
      </c>
      <c r="G290" t="str">
        <f t="shared" si="23"/>
        <v>11036</v>
      </c>
      <c r="H290" t="s">
        <v>512</v>
      </c>
      <c r="I290" t="str">
        <f t="shared" si="24"/>
        <v>11036</v>
      </c>
      <c r="J290" t="s">
        <v>618</v>
      </c>
    </row>
    <row r="291" spans="1:10" x14ac:dyDescent="0.25">
      <c r="A291">
        <v>76</v>
      </c>
      <c r="B291" t="str">
        <f t="shared" si="25"/>
        <v>11</v>
      </c>
      <c r="C291" t="s">
        <v>752</v>
      </c>
      <c r="D291" t="str">
        <f>"038"</f>
        <v>038</v>
      </c>
      <c r="E291" t="str">
        <f t="shared" si="22"/>
        <v>T. SPRINGVALE</v>
      </c>
      <c r="F291" t="s">
        <v>511</v>
      </c>
      <c r="G291" t="str">
        <f t="shared" si="23"/>
        <v>11038</v>
      </c>
      <c r="H291" t="s">
        <v>512</v>
      </c>
      <c r="I291" t="str">
        <f t="shared" si="24"/>
        <v>11038</v>
      </c>
      <c r="J291" t="s">
        <v>770</v>
      </c>
    </row>
    <row r="292" spans="1:10" x14ac:dyDescent="0.25">
      <c r="A292">
        <v>76</v>
      </c>
      <c r="B292" t="str">
        <f t="shared" si="25"/>
        <v>11</v>
      </c>
      <c r="C292" t="s">
        <v>752</v>
      </c>
      <c r="D292" t="str">
        <f>"040"</f>
        <v>040</v>
      </c>
      <c r="E292" t="str">
        <f t="shared" si="22"/>
        <v>T. WEST POINT</v>
      </c>
      <c r="F292" t="s">
        <v>511</v>
      </c>
      <c r="G292" t="str">
        <f t="shared" si="23"/>
        <v>11040</v>
      </c>
      <c r="H292" t="s">
        <v>512</v>
      </c>
      <c r="I292" t="str">
        <f t="shared" si="24"/>
        <v>11040</v>
      </c>
      <c r="J292" t="s">
        <v>771</v>
      </c>
    </row>
    <row r="293" spans="1:10" x14ac:dyDescent="0.25">
      <c r="A293">
        <v>76</v>
      </c>
      <c r="B293" t="str">
        <f t="shared" si="25"/>
        <v>11</v>
      </c>
      <c r="C293" t="s">
        <v>752</v>
      </c>
      <c r="D293" t="str">
        <f>"042"</f>
        <v>042</v>
      </c>
      <c r="E293" t="str">
        <f t="shared" si="22"/>
        <v>T. WYOCENA</v>
      </c>
      <c r="F293" t="s">
        <v>511</v>
      </c>
      <c r="G293" t="str">
        <f t="shared" si="23"/>
        <v>11042</v>
      </c>
      <c r="H293" t="s">
        <v>512</v>
      </c>
      <c r="I293" t="str">
        <f t="shared" si="24"/>
        <v>11042</v>
      </c>
      <c r="J293" t="s">
        <v>772</v>
      </c>
    </row>
    <row r="294" spans="1:10" x14ac:dyDescent="0.25">
      <c r="A294">
        <v>76</v>
      </c>
      <c r="B294" t="str">
        <f t="shared" si="25"/>
        <v>11</v>
      </c>
      <c r="C294" t="s">
        <v>752</v>
      </c>
      <c r="D294" t="str">
        <f>"101"</f>
        <v>101</v>
      </c>
      <c r="E294" t="str">
        <f t="shared" si="22"/>
        <v>V. ARLINGTON</v>
      </c>
      <c r="F294" t="s">
        <v>530</v>
      </c>
      <c r="G294" t="str">
        <f t="shared" si="23"/>
        <v>11101</v>
      </c>
      <c r="H294" t="s">
        <v>531</v>
      </c>
      <c r="I294" t="str">
        <f t="shared" si="24"/>
        <v>11101</v>
      </c>
      <c r="J294" t="s">
        <v>753</v>
      </c>
    </row>
    <row r="295" spans="1:10" x14ac:dyDescent="0.25">
      <c r="A295">
        <v>76</v>
      </c>
      <c r="B295" t="str">
        <f t="shared" si="25"/>
        <v>11</v>
      </c>
      <c r="C295" t="s">
        <v>752</v>
      </c>
      <c r="D295" t="str">
        <f>"111"</f>
        <v>111</v>
      </c>
      <c r="E295" t="str">
        <f t="shared" si="22"/>
        <v>V. CAMBRIA</v>
      </c>
      <c r="F295" t="s">
        <v>530</v>
      </c>
      <c r="G295" t="str">
        <f t="shared" si="23"/>
        <v>11111</v>
      </c>
      <c r="H295" t="s">
        <v>531</v>
      </c>
      <c r="I295" t="str">
        <f t="shared" si="24"/>
        <v>11111</v>
      </c>
      <c r="J295" t="s">
        <v>773</v>
      </c>
    </row>
    <row r="296" spans="1:10" x14ac:dyDescent="0.25">
      <c r="A296">
        <v>76</v>
      </c>
      <c r="B296" t="str">
        <f t="shared" si="25"/>
        <v>11</v>
      </c>
      <c r="C296" t="s">
        <v>752</v>
      </c>
      <c r="D296" t="str">
        <f>"116"</f>
        <v>116</v>
      </c>
      <c r="E296" t="str">
        <f t="shared" si="22"/>
        <v>V. DOYLESTOWN</v>
      </c>
      <c r="F296" t="s">
        <v>530</v>
      </c>
      <c r="G296" t="str">
        <f t="shared" si="23"/>
        <v>11116</v>
      </c>
      <c r="H296" t="s">
        <v>531</v>
      </c>
      <c r="I296" t="str">
        <f t="shared" si="24"/>
        <v>11116</v>
      </c>
      <c r="J296" t="s">
        <v>774</v>
      </c>
    </row>
    <row r="297" spans="1:10" x14ac:dyDescent="0.25">
      <c r="A297">
        <v>76</v>
      </c>
      <c r="B297" t="str">
        <f t="shared" si="25"/>
        <v>11</v>
      </c>
      <c r="C297" t="s">
        <v>752</v>
      </c>
      <c r="D297" t="str">
        <f>"126"</f>
        <v>126</v>
      </c>
      <c r="E297" t="str">
        <f t="shared" si="22"/>
        <v>V. FALL RIVER</v>
      </c>
      <c r="F297" t="s">
        <v>530</v>
      </c>
      <c r="G297" t="str">
        <f t="shared" si="23"/>
        <v>11126</v>
      </c>
      <c r="H297" t="s">
        <v>531</v>
      </c>
      <c r="I297" t="str">
        <f t="shared" si="24"/>
        <v>11126</v>
      </c>
      <c r="J297" t="s">
        <v>775</v>
      </c>
    </row>
    <row r="298" spans="1:10" x14ac:dyDescent="0.25">
      <c r="A298">
        <v>76</v>
      </c>
      <c r="B298" t="str">
        <f t="shared" si="25"/>
        <v>11</v>
      </c>
      <c r="C298" t="s">
        <v>752</v>
      </c>
      <c r="D298" t="str">
        <f>"127"</f>
        <v>127</v>
      </c>
      <c r="E298" t="str">
        <f t="shared" si="22"/>
        <v>V. FRIESLAND</v>
      </c>
      <c r="F298" t="s">
        <v>530</v>
      </c>
      <c r="G298" t="str">
        <f t="shared" si="23"/>
        <v>11127</v>
      </c>
      <c r="H298" t="s">
        <v>531</v>
      </c>
      <c r="I298" t="str">
        <f t="shared" si="24"/>
        <v>11127</v>
      </c>
      <c r="J298" t="s">
        <v>776</v>
      </c>
    </row>
    <row r="299" spans="1:10" x14ac:dyDescent="0.25">
      <c r="A299">
        <v>76</v>
      </c>
      <c r="B299" t="str">
        <f t="shared" si="25"/>
        <v>11</v>
      </c>
      <c r="C299" t="s">
        <v>752</v>
      </c>
      <c r="D299" t="str">
        <f>"171"</f>
        <v>171</v>
      </c>
      <c r="E299" t="str">
        <f t="shared" si="22"/>
        <v>V. PARDEEVILLE</v>
      </c>
      <c r="F299" t="s">
        <v>530</v>
      </c>
      <c r="G299" t="str">
        <f t="shared" si="23"/>
        <v>11171</v>
      </c>
      <c r="H299" t="s">
        <v>531</v>
      </c>
      <c r="I299" t="str">
        <f t="shared" si="24"/>
        <v>11171</v>
      </c>
      <c r="J299" t="s">
        <v>777</v>
      </c>
    </row>
    <row r="300" spans="1:10" x14ac:dyDescent="0.25">
      <c r="A300">
        <v>76</v>
      </c>
      <c r="B300" t="str">
        <f t="shared" si="25"/>
        <v>11</v>
      </c>
      <c r="C300" t="s">
        <v>752</v>
      </c>
      <c r="D300" t="str">
        <f>"172"</f>
        <v>172</v>
      </c>
      <c r="E300" t="str">
        <f t="shared" si="22"/>
        <v>V. POYNETTE</v>
      </c>
      <c r="F300" t="s">
        <v>530</v>
      </c>
      <c r="G300" t="str">
        <f t="shared" si="23"/>
        <v>11172</v>
      </c>
      <c r="H300" t="s">
        <v>531</v>
      </c>
      <c r="I300" t="str">
        <f t="shared" si="24"/>
        <v>11172</v>
      </c>
      <c r="J300" t="s">
        <v>778</v>
      </c>
    </row>
    <row r="301" spans="1:10" x14ac:dyDescent="0.25">
      <c r="A301">
        <v>76</v>
      </c>
      <c r="B301" t="str">
        <f t="shared" si="25"/>
        <v>11</v>
      </c>
      <c r="C301" t="s">
        <v>752</v>
      </c>
      <c r="D301" t="str">
        <f>"176"</f>
        <v>176</v>
      </c>
      <c r="E301" t="str">
        <f t="shared" si="22"/>
        <v>V. RANDOLPH</v>
      </c>
      <c r="F301" t="s">
        <v>530</v>
      </c>
      <c r="G301" t="str">
        <f t="shared" si="23"/>
        <v>11176</v>
      </c>
      <c r="H301" t="s">
        <v>531</v>
      </c>
      <c r="I301" t="str">
        <f t="shared" si="24"/>
        <v>11176</v>
      </c>
      <c r="J301" t="s">
        <v>769</v>
      </c>
    </row>
    <row r="302" spans="1:10" x14ac:dyDescent="0.25">
      <c r="A302">
        <v>76</v>
      </c>
      <c r="B302" t="str">
        <f t="shared" si="25"/>
        <v>11</v>
      </c>
      <c r="C302" t="s">
        <v>752</v>
      </c>
      <c r="D302" t="str">
        <f>"177"</f>
        <v>177</v>
      </c>
      <c r="E302" t="str">
        <f t="shared" si="22"/>
        <v>V. RIO</v>
      </c>
      <c r="F302" t="s">
        <v>530</v>
      </c>
      <c r="G302" t="str">
        <f t="shared" si="23"/>
        <v>11177</v>
      </c>
      <c r="H302" t="s">
        <v>531</v>
      </c>
      <c r="I302" t="str">
        <f t="shared" si="24"/>
        <v>11177</v>
      </c>
      <c r="J302" t="s">
        <v>779</v>
      </c>
    </row>
    <row r="303" spans="1:10" x14ac:dyDescent="0.25">
      <c r="A303">
        <v>76</v>
      </c>
      <c r="B303" t="str">
        <f t="shared" si="25"/>
        <v>11</v>
      </c>
      <c r="C303" t="s">
        <v>752</v>
      </c>
      <c r="D303" t="str">
        <f>"191"</f>
        <v>191</v>
      </c>
      <c r="E303" t="str">
        <f t="shared" si="22"/>
        <v>V. WYOCENA</v>
      </c>
      <c r="F303" t="s">
        <v>530</v>
      </c>
      <c r="G303" t="str">
        <f t="shared" si="23"/>
        <v>11191</v>
      </c>
      <c r="H303" t="s">
        <v>531</v>
      </c>
      <c r="I303" t="str">
        <f t="shared" si="24"/>
        <v>11191</v>
      </c>
      <c r="J303" t="s">
        <v>772</v>
      </c>
    </row>
    <row r="304" spans="1:10" x14ac:dyDescent="0.25">
      <c r="A304">
        <v>76</v>
      </c>
      <c r="B304" t="str">
        <f t="shared" si="25"/>
        <v>11</v>
      </c>
      <c r="C304" t="s">
        <v>752</v>
      </c>
      <c r="D304" t="str">
        <f>"211"</f>
        <v>211</v>
      </c>
      <c r="E304" t="str">
        <f t="shared" si="22"/>
        <v>C. COLUMBUS</v>
      </c>
      <c r="F304" t="s">
        <v>533</v>
      </c>
      <c r="G304" t="str">
        <f t="shared" si="23"/>
        <v>11211</v>
      </c>
      <c r="H304" t="s">
        <v>534</v>
      </c>
      <c r="I304" t="str">
        <f t="shared" si="24"/>
        <v>11211</v>
      </c>
      <c r="J304" t="s">
        <v>755</v>
      </c>
    </row>
    <row r="305" spans="1:10" x14ac:dyDescent="0.25">
      <c r="A305">
        <v>76</v>
      </c>
      <c r="B305" t="str">
        <f t="shared" si="25"/>
        <v>11</v>
      </c>
      <c r="C305" t="s">
        <v>752</v>
      </c>
      <c r="D305" t="str">
        <f>"246"</f>
        <v>246</v>
      </c>
      <c r="E305" t="str">
        <f t="shared" si="22"/>
        <v>C. LODI</v>
      </c>
      <c r="F305" t="s">
        <v>533</v>
      </c>
      <c r="G305" t="str">
        <f t="shared" si="23"/>
        <v>11246</v>
      </c>
      <c r="H305" t="s">
        <v>534</v>
      </c>
      <c r="I305" t="str">
        <f t="shared" si="24"/>
        <v>11246</v>
      </c>
      <c r="J305" t="s">
        <v>763</v>
      </c>
    </row>
    <row r="306" spans="1:10" x14ac:dyDescent="0.25">
      <c r="A306">
        <v>76</v>
      </c>
      <c r="B306" t="str">
        <f t="shared" si="25"/>
        <v>11</v>
      </c>
      <c r="C306" t="s">
        <v>752</v>
      </c>
      <c r="D306" t="str">
        <f>"271"</f>
        <v>271</v>
      </c>
      <c r="E306" t="str">
        <f t="shared" si="22"/>
        <v>C. PORTAGE</v>
      </c>
      <c r="F306" t="s">
        <v>533</v>
      </c>
      <c r="G306" t="str">
        <f t="shared" si="23"/>
        <v>11271</v>
      </c>
      <c r="H306" t="s">
        <v>534</v>
      </c>
      <c r="I306" t="str">
        <f t="shared" si="24"/>
        <v>11271</v>
      </c>
      <c r="J306" t="s">
        <v>780</v>
      </c>
    </row>
    <row r="307" spans="1:10" x14ac:dyDescent="0.25">
      <c r="A307">
        <v>76</v>
      </c>
      <c r="B307" t="str">
        <f t="shared" si="25"/>
        <v>11</v>
      </c>
      <c r="C307" t="s">
        <v>752</v>
      </c>
      <c r="D307" t="str">
        <f>"291"</f>
        <v>291</v>
      </c>
      <c r="E307" t="str">
        <f t="shared" si="22"/>
        <v>C. WISCONSIN DELLS</v>
      </c>
      <c r="F307" t="s">
        <v>533</v>
      </c>
      <c r="G307" t="str">
        <f t="shared" si="23"/>
        <v>11291</v>
      </c>
      <c r="H307" t="s">
        <v>534</v>
      </c>
      <c r="I307" t="str">
        <f t="shared" si="24"/>
        <v>11291</v>
      </c>
      <c r="J307" t="s">
        <v>535</v>
      </c>
    </row>
    <row r="308" spans="1:10" x14ac:dyDescent="0.25">
      <c r="A308">
        <v>76</v>
      </c>
      <c r="B308" t="str">
        <f t="shared" ref="B308:B329" si="26">"12"</f>
        <v>12</v>
      </c>
      <c r="C308" t="s">
        <v>781</v>
      </c>
      <c r="D308" t="str">
        <f>"002"</f>
        <v>002</v>
      </c>
      <c r="E308" t="str">
        <f t="shared" si="22"/>
        <v>T. BRIDGEPORT</v>
      </c>
      <c r="F308" t="s">
        <v>511</v>
      </c>
      <c r="G308" t="str">
        <f t="shared" si="23"/>
        <v>12002</v>
      </c>
      <c r="H308" t="s">
        <v>512</v>
      </c>
      <c r="I308" t="str">
        <f t="shared" si="24"/>
        <v>12002</v>
      </c>
      <c r="J308" t="s">
        <v>782</v>
      </c>
    </row>
    <row r="309" spans="1:10" x14ac:dyDescent="0.25">
      <c r="A309">
        <v>76</v>
      </c>
      <c r="B309" t="str">
        <f t="shared" si="26"/>
        <v>12</v>
      </c>
      <c r="C309" t="s">
        <v>781</v>
      </c>
      <c r="D309" t="str">
        <f>"004"</f>
        <v>004</v>
      </c>
      <c r="E309" t="str">
        <f t="shared" si="22"/>
        <v>T. CLAYTON</v>
      </c>
      <c r="F309" t="s">
        <v>511</v>
      </c>
      <c r="G309" t="str">
        <f t="shared" si="23"/>
        <v>12004</v>
      </c>
      <c r="H309" t="s">
        <v>512</v>
      </c>
      <c r="I309" t="str">
        <f t="shared" si="24"/>
        <v>12004</v>
      </c>
      <c r="J309" t="s">
        <v>783</v>
      </c>
    </row>
    <row r="310" spans="1:10" x14ac:dyDescent="0.25">
      <c r="A310">
        <v>76</v>
      </c>
      <c r="B310" t="str">
        <f t="shared" si="26"/>
        <v>12</v>
      </c>
      <c r="C310" t="s">
        <v>781</v>
      </c>
      <c r="D310" t="str">
        <f>"006"</f>
        <v>006</v>
      </c>
      <c r="E310" t="str">
        <f t="shared" si="22"/>
        <v>T. EASTMAN</v>
      </c>
      <c r="F310" t="s">
        <v>511</v>
      </c>
      <c r="G310" t="str">
        <f t="shared" si="23"/>
        <v>12006</v>
      </c>
      <c r="H310" t="s">
        <v>512</v>
      </c>
      <c r="I310" t="str">
        <f t="shared" si="24"/>
        <v>12006</v>
      </c>
      <c r="J310" t="s">
        <v>784</v>
      </c>
    </row>
    <row r="311" spans="1:10" x14ac:dyDescent="0.25">
      <c r="A311">
        <v>76</v>
      </c>
      <c r="B311" t="str">
        <f t="shared" si="26"/>
        <v>12</v>
      </c>
      <c r="C311" t="s">
        <v>781</v>
      </c>
      <c r="D311" t="str">
        <f>"008"</f>
        <v>008</v>
      </c>
      <c r="E311" t="str">
        <f t="shared" si="22"/>
        <v>T. FREEMAN</v>
      </c>
      <c r="F311" t="s">
        <v>511</v>
      </c>
      <c r="G311" t="str">
        <f t="shared" si="23"/>
        <v>12008</v>
      </c>
      <c r="H311" t="s">
        <v>512</v>
      </c>
      <c r="I311" t="str">
        <f t="shared" si="24"/>
        <v>12008</v>
      </c>
      <c r="J311" t="s">
        <v>785</v>
      </c>
    </row>
    <row r="312" spans="1:10" x14ac:dyDescent="0.25">
      <c r="A312">
        <v>76</v>
      </c>
      <c r="B312" t="str">
        <f t="shared" si="26"/>
        <v>12</v>
      </c>
      <c r="C312" t="s">
        <v>781</v>
      </c>
      <c r="D312" t="str">
        <f>"010"</f>
        <v>010</v>
      </c>
      <c r="E312" t="str">
        <f t="shared" si="22"/>
        <v>T. HANEY</v>
      </c>
      <c r="F312" t="s">
        <v>511</v>
      </c>
      <c r="G312" t="str">
        <f t="shared" si="23"/>
        <v>12010</v>
      </c>
      <c r="H312" t="s">
        <v>512</v>
      </c>
      <c r="I312" t="str">
        <f t="shared" si="24"/>
        <v>12010</v>
      </c>
      <c r="J312" t="s">
        <v>786</v>
      </c>
    </row>
    <row r="313" spans="1:10" x14ac:dyDescent="0.25">
      <c r="A313">
        <v>76</v>
      </c>
      <c r="B313" t="str">
        <f t="shared" si="26"/>
        <v>12</v>
      </c>
      <c r="C313" t="s">
        <v>781</v>
      </c>
      <c r="D313" t="str">
        <f>"012"</f>
        <v>012</v>
      </c>
      <c r="E313" t="str">
        <f t="shared" si="22"/>
        <v>T. MARIETTA</v>
      </c>
      <c r="F313" t="s">
        <v>511</v>
      </c>
      <c r="G313" t="str">
        <f t="shared" si="23"/>
        <v>12012</v>
      </c>
      <c r="H313" t="s">
        <v>512</v>
      </c>
      <c r="I313" t="str">
        <f t="shared" si="24"/>
        <v>12012</v>
      </c>
      <c r="J313" t="s">
        <v>787</v>
      </c>
    </row>
    <row r="314" spans="1:10" x14ac:dyDescent="0.25">
      <c r="A314">
        <v>76</v>
      </c>
      <c r="B314" t="str">
        <f t="shared" si="26"/>
        <v>12</v>
      </c>
      <c r="C314" t="s">
        <v>781</v>
      </c>
      <c r="D314" t="str">
        <f>"014"</f>
        <v>014</v>
      </c>
      <c r="E314" t="str">
        <f t="shared" si="22"/>
        <v>T. PRAIRIE DU CHIEN</v>
      </c>
      <c r="F314" t="s">
        <v>511</v>
      </c>
      <c r="G314" t="str">
        <f t="shared" si="23"/>
        <v>12014</v>
      </c>
      <c r="H314" t="s">
        <v>512</v>
      </c>
      <c r="I314" t="str">
        <f t="shared" si="24"/>
        <v>12014</v>
      </c>
      <c r="J314" t="s">
        <v>788</v>
      </c>
    </row>
    <row r="315" spans="1:10" x14ac:dyDescent="0.25">
      <c r="A315">
        <v>76</v>
      </c>
      <c r="B315" t="str">
        <f t="shared" si="26"/>
        <v>12</v>
      </c>
      <c r="C315" t="s">
        <v>781</v>
      </c>
      <c r="D315" t="str">
        <f>"016"</f>
        <v>016</v>
      </c>
      <c r="E315" t="str">
        <f t="shared" si="22"/>
        <v>T. SCOTT</v>
      </c>
      <c r="F315" t="s">
        <v>511</v>
      </c>
      <c r="G315" t="str">
        <f t="shared" si="23"/>
        <v>12016</v>
      </c>
      <c r="H315" t="s">
        <v>512</v>
      </c>
      <c r="I315" t="str">
        <f t="shared" si="24"/>
        <v>12016</v>
      </c>
      <c r="J315" t="s">
        <v>618</v>
      </c>
    </row>
    <row r="316" spans="1:10" x14ac:dyDescent="0.25">
      <c r="A316">
        <v>76</v>
      </c>
      <c r="B316" t="str">
        <f t="shared" si="26"/>
        <v>12</v>
      </c>
      <c r="C316" t="s">
        <v>781</v>
      </c>
      <c r="D316" t="str">
        <f>"018"</f>
        <v>018</v>
      </c>
      <c r="E316" t="str">
        <f t="shared" si="22"/>
        <v>T. SENECA</v>
      </c>
      <c r="F316" t="s">
        <v>511</v>
      </c>
      <c r="G316" t="str">
        <f t="shared" si="23"/>
        <v>12018</v>
      </c>
      <c r="H316" t="s">
        <v>512</v>
      </c>
      <c r="I316" t="str">
        <f t="shared" si="24"/>
        <v>12018</v>
      </c>
      <c r="J316" t="s">
        <v>789</v>
      </c>
    </row>
    <row r="317" spans="1:10" x14ac:dyDescent="0.25">
      <c r="A317">
        <v>76</v>
      </c>
      <c r="B317" t="str">
        <f t="shared" si="26"/>
        <v>12</v>
      </c>
      <c r="C317" t="s">
        <v>781</v>
      </c>
      <c r="D317" t="str">
        <f>"020"</f>
        <v>020</v>
      </c>
      <c r="E317" t="str">
        <f t="shared" si="22"/>
        <v>T. UTICA</v>
      </c>
      <c r="F317" t="s">
        <v>511</v>
      </c>
      <c r="G317" t="str">
        <f t="shared" si="23"/>
        <v>12020</v>
      </c>
      <c r="H317" t="s">
        <v>512</v>
      </c>
      <c r="I317" t="str">
        <f t="shared" si="24"/>
        <v>12020</v>
      </c>
      <c r="J317" t="s">
        <v>790</v>
      </c>
    </row>
    <row r="318" spans="1:10" x14ac:dyDescent="0.25">
      <c r="A318">
        <v>76</v>
      </c>
      <c r="B318" t="str">
        <f t="shared" si="26"/>
        <v>12</v>
      </c>
      <c r="C318" t="s">
        <v>781</v>
      </c>
      <c r="D318" t="str">
        <f>"022"</f>
        <v>022</v>
      </c>
      <c r="E318" t="str">
        <f t="shared" si="22"/>
        <v>T. WAUZEKA</v>
      </c>
      <c r="F318" t="s">
        <v>511</v>
      </c>
      <c r="G318" t="str">
        <f t="shared" si="23"/>
        <v>12022</v>
      </c>
      <c r="H318" t="s">
        <v>512</v>
      </c>
      <c r="I318" t="str">
        <f t="shared" si="24"/>
        <v>12022</v>
      </c>
      <c r="J318" t="s">
        <v>791</v>
      </c>
    </row>
    <row r="319" spans="1:10" x14ac:dyDescent="0.25">
      <c r="A319">
        <v>76</v>
      </c>
      <c r="B319" t="str">
        <f t="shared" si="26"/>
        <v>12</v>
      </c>
      <c r="C319" t="s">
        <v>781</v>
      </c>
      <c r="D319" t="str">
        <f>"106"</f>
        <v>106</v>
      </c>
      <c r="E319" t="str">
        <f t="shared" si="22"/>
        <v>V. BELL CENTER</v>
      </c>
      <c r="F319" t="s">
        <v>530</v>
      </c>
      <c r="G319" t="str">
        <f t="shared" si="23"/>
        <v>12106</v>
      </c>
      <c r="H319" t="s">
        <v>531</v>
      </c>
      <c r="I319" t="str">
        <f t="shared" si="24"/>
        <v>12106</v>
      </c>
      <c r="J319" t="s">
        <v>792</v>
      </c>
    </row>
    <row r="320" spans="1:10" x14ac:dyDescent="0.25">
      <c r="A320">
        <v>76</v>
      </c>
      <c r="B320" t="str">
        <f t="shared" si="26"/>
        <v>12</v>
      </c>
      <c r="C320" t="s">
        <v>781</v>
      </c>
      <c r="D320" t="str">
        <f>"116"</f>
        <v>116</v>
      </c>
      <c r="E320" t="str">
        <f t="shared" si="22"/>
        <v>V. DE SOTO</v>
      </c>
      <c r="F320" t="s">
        <v>530</v>
      </c>
      <c r="G320" t="str">
        <f t="shared" si="23"/>
        <v>12116</v>
      </c>
      <c r="H320" t="s">
        <v>531</v>
      </c>
      <c r="I320" t="str">
        <f t="shared" si="24"/>
        <v>12116</v>
      </c>
      <c r="J320" t="s">
        <v>793</v>
      </c>
    </row>
    <row r="321" spans="1:10" x14ac:dyDescent="0.25">
      <c r="A321">
        <v>76</v>
      </c>
      <c r="B321" t="str">
        <f t="shared" si="26"/>
        <v>12</v>
      </c>
      <c r="C321" t="s">
        <v>781</v>
      </c>
      <c r="D321" t="str">
        <f>"121"</f>
        <v>121</v>
      </c>
      <c r="E321" t="str">
        <f t="shared" si="22"/>
        <v>V. EASTMAN</v>
      </c>
      <c r="F321" t="s">
        <v>530</v>
      </c>
      <c r="G321" t="str">
        <f t="shared" si="23"/>
        <v>12121</v>
      </c>
      <c r="H321" t="s">
        <v>531</v>
      </c>
      <c r="I321" t="str">
        <f t="shared" si="24"/>
        <v>12121</v>
      </c>
      <c r="J321" t="s">
        <v>784</v>
      </c>
    </row>
    <row r="322" spans="1:10" x14ac:dyDescent="0.25">
      <c r="A322">
        <v>76</v>
      </c>
      <c r="B322" t="str">
        <f t="shared" si="26"/>
        <v>12</v>
      </c>
      <c r="C322" t="s">
        <v>781</v>
      </c>
      <c r="D322" t="str">
        <f>"126"</f>
        <v>126</v>
      </c>
      <c r="E322" t="str">
        <f t="shared" ref="E322:E385" si="27">F322&amp;J322</f>
        <v>V. FERRYVILLE</v>
      </c>
      <c r="F322" t="s">
        <v>530</v>
      </c>
      <c r="G322" t="str">
        <f t="shared" ref="G322:G385" si="28">B322&amp;D322</f>
        <v>12126</v>
      </c>
      <c r="H322" t="s">
        <v>531</v>
      </c>
      <c r="I322" t="str">
        <f t="shared" si="24"/>
        <v>12126</v>
      </c>
      <c r="J322" t="s">
        <v>794</v>
      </c>
    </row>
    <row r="323" spans="1:10" x14ac:dyDescent="0.25">
      <c r="A323">
        <v>76</v>
      </c>
      <c r="B323" t="str">
        <f t="shared" si="26"/>
        <v>12</v>
      </c>
      <c r="C323" t="s">
        <v>781</v>
      </c>
      <c r="D323" t="str">
        <f>"131"</f>
        <v>131</v>
      </c>
      <c r="E323" t="str">
        <f t="shared" si="27"/>
        <v>V. GAYS MILLS</v>
      </c>
      <c r="F323" t="s">
        <v>530</v>
      </c>
      <c r="G323" t="str">
        <f t="shared" si="28"/>
        <v>12131</v>
      </c>
      <c r="H323" t="s">
        <v>531</v>
      </c>
      <c r="I323" t="str">
        <f t="shared" ref="I323:I386" si="29">B323&amp;D323</f>
        <v>12131</v>
      </c>
      <c r="J323" t="s">
        <v>795</v>
      </c>
    </row>
    <row r="324" spans="1:10" x14ac:dyDescent="0.25">
      <c r="A324">
        <v>76</v>
      </c>
      <c r="B324" t="str">
        <f t="shared" si="26"/>
        <v>12</v>
      </c>
      <c r="C324" t="s">
        <v>781</v>
      </c>
      <c r="D324" t="str">
        <f>"146"</f>
        <v>146</v>
      </c>
      <c r="E324" t="str">
        <f t="shared" si="27"/>
        <v>V. LYNXVILLE</v>
      </c>
      <c r="F324" t="s">
        <v>530</v>
      </c>
      <c r="G324" t="str">
        <f t="shared" si="28"/>
        <v>12146</v>
      </c>
      <c r="H324" t="s">
        <v>531</v>
      </c>
      <c r="I324" t="str">
        <f t="shared" si="29"/>
        <v>12146</v>
      </c>
      <c r="J324" t="s">
        <v>796</v>
      </c>
    </row>
    <row r="325" spans="1:10" x14ac:dyDescent="0.25">
      <c r="A325">
        <v>76</v>
      </c>
      <c r="B325" t="str">
        <f t="shared" si="26"/>
        <v>12</v>
      </c>
      <c r="C325" t="s">
        <v>781</v>
      </c>
      <c r="D325" t="str">
        <f>"151"</f>
        <v>151</v>
      </c>
      <c r="E325" t="str">
        <f t="shared" si="27"/>
        <v>V. MOUNT STERLING</v>
      </c>
      <c r="F325" t="s">
        <v>530</v>
      </c>
      <c r="G325" t="str">
        <f t="shared" si="28"/>
        <v>12151</v>
      </c>
      <c r="H325" t="s">
        <v>531</v>
      </c>
      <c r="I325" t="str">
        <f t="shared" si="29"/>
        <v>12151</v>
      </c>
      <c r="J325" t="s">
        <v>797</v>
      </c>
    </row>
    <row r="326" spans="1:10" x14ac:dyDescent="0.25">
      <c r="A326">
        <v>76</v>
      </c>
      <c r="B326" t="str">
        <f t="shared" si="26"/>
        <v>12</v>
      </c>
      <c r="C326" t="s">
        <v>781</v>
      </c>
      <c r="D326" t="str">
        <f>"181"</f>
        <v>181</v>
      </c>
      <c r="E326" t="str">
        <f t="shared" si="27"/>
        <v>V. SOLDIERS GROVE</v>
      </c>
      <c r="F326" t="s">
        <v>530</v>
      </c>
      <c r="G326" t="str">
        <f t="shared" si="28"/>
        <v>12181</v>
      </c>
      <c r="H326" t="s">
        <v>531</v>
      </c>
      <c r="I326" t="str">
        <f t="shared" si="29"/>
        <v>12181</v>
      </c>
      <c r="J326" t="s">
        <v>798</v>
      </c>
    </row>
    <row r="327" spans="1:10" x14ac:dyDescent="0.25">
      <c r="A327">
        <v>76</v>
      </c>
      <c r="B327" t="str">
        <f t="shared" si="26"/>
        <v>12</v>
      </c>
      <c r="C327" t="s">
        <v>781</v>
      </c>
      <c r="D327" t="str">
        <f>"182"</f>
        <v>182</v>
      </c>
      <c r="E327" t="str">
        <f t="shared" si="27"/>
        <v>V. STEUBEN</v>
      </c>
      <c r="F327" t="s">
        <v>530</v>
      </c>
      <c r="G327" t="str">
        <f t="shared" si="28"/>
        <v>12182</v>
      </c>
      <c r="H327" t="s">
        <v>531</v>
      </c>
      <c r="I327" t="str">
        <f t="shared" si="29"/>
        <v>12182</v>
      </c>
      <c r="J327" t="s">
        <v>799</v>
      </c>
    </row>
    <row r="328" spans="1:10" x14ac:dyDescent="0.25">
      <c r="A328">
        <v>76</v>
      </c>
      <c r="B328" t="str">
        <f t="shared" si="26"/>
        <v>12</v>
      </c>
      <c r="C328" t="s">
        <v>781</v>
      </c>
      <c r="D328" t="str">
        <f>"191"</f>
        <v>191</v>
      </c>
      <c r="E328" t="str">
        <f t="shared" si="27"/>
        <v>V. WAUZEKA</v>
      </c>
      <c r="F328" t="s">
        <v>530</v>
      </c>
      <c r="G328" t="str">
        <f t="shared" si="28"/>
        <v>12191</v>
      </c>
      <c r="H328" t="s">
        <v>531</v>
      </c>
      <c r="I328" t="str">
        <f t="shared" si="29"/>
        <v>12191</v>
      </c>
      <c r="J328" t="s">
        <v>791</v>
      </c>
    </row>
    <row r="329" spans="1:10" x14ac:dyDescent="0.25">
      <c r="A329">
        <v>76</v>
      </c>
      <c r="B329" t="str">
        <f t="shared" si="26"/>
        <v>12</v>
      </c>
      <c r="C329" t="s">
        <v>781</v>
      </c>
      <c r="D329" t="str">
        <f>"271"</f>
        <v>271</v>
      </c>
      <c r="E329" t="str">
        <f t="shared" si="27"/>
        <v>C. PRAIRIE DU CHIEN</v>
      </c>
      <c r="F329" t="s">
        <v>533</v>
      </c>
      <c r="G329" t="str">
        <f t="shared" si="28"/>
        <v>12271</v>
      </c>
      <c r="H329" t="s">
        <v>534</v>
      </c>
      <c r="I329" t="str">
        <f t="shared" si="29"/>
        <v>12271</v>
      </c>
      <c r="J329" t="s">
        <v>788</v>
      </c>
    </row>
    <row r="330" spans="1:10" x14ac:dyDescent="0.25">
      <c r="A330">
        <v>76</v>
      </c>
      <c r="B330" t="str">
        <f t="shared" ref="B330:B390" si="30">"13"</f>
        <v>13</v>
      </c>
      <c r="C330" t="s">
        <v>800</v>
      </c>
      <c r="D330" t="str">
        <f>"002"</f>
        <v>002</v>
      </c>
      <c r="E330" t="str">
        <f t="shared" si="27"/>
        <v>T. ALBION</v>
      </c>
      <c r="F330" t="s">
        <v>511</v>
      </c>
      <c r="G330" t="str">
        <f t="shared" si="28"/>
        <v>13002</v>
      </c>
      <c r="H330" t="s">
        <v>512</v>
      </c>
      <c r="I330" t="str">
        <f t="shared" si="29"/>
        <v>13002</v>
      </c>
      <c r="J330" t="s">
        <v>801</v>
      </c>
    </row>
    <row r="331" spans="1:10" x14ac:dyDescent="0.25">
      <c r="A331">
        <v>76</v>
      </c>
      <c r="B331" t="str">
        <f t="shared" si="30"/>
        <v>13</v>
      </c>
      <c r="C331" t="s">
        <v>800</v>
      </c>
      <c r="D331" t="str">
        <f>"004"</f>
        <v>004</v>
      </c>
      <c r="E331" t="str">
        <f t="shared" si="27"/>
        <v>T. BERRY</v>
      </c>
      <c r="F331" t="s">
        <v>511</v>
      </c>
      <c r="G331" t="str">
        <f t="shared" si="28"/>
        <v>13004</v>
      </c>
      <c r="H331" t="s">
        <v>512</v>
      </c>
      <c r="I331" t="str">
        <f t="shared" si="29"/>
        <v>13004</v>
      </c>
      <c r="J331" t="s">
        <v>802</v>
      </c>
    </row>
    <row r="332" spans="1:10" x14ac:dyDescent="0.25">
      <c r="A332">
        <v>76</v>
      </c>
      <c r="B332" t="str">
        <f t="shared" si="30"/>
        <v>13</v>
      </c>
      <c r="C332" t="s">
        <v>800</v>
      </c>
      <c r="D332" t="str">
        <f>"006"</f>
        <v>006</v>
      </c>
      <c r="E332" t="str">
        <f t="shared" si="27"/>
        <v>T. BLACK EARTH</v>
      </c>
      <c r="F332" t="s">
        <v>511</v>
      </c>
      <c r="G332" t="str">
        <f t="shared" si="28"/>
        <v>13006</v>
      </c>
      <c r="H332" t="s">
        <v>512</v>
      </c>
      <c r="I332" t="str">
        <f t="shared" si="29"/>
        <v>13006</v>
      </c>
      <c r="J332" t="s">
        <v>803</v>
      </c>
    </row>
    <row r="333" spans="1:10" x14ac:dyDescent="0.25">
      <c r="A333">
        <v>76</v>
      </c>
      <c r="B333" t="str">
        <f t="shared" si="30"/>
        <v>13</v>
      </c>
      <c r="C333" t="s">
        <v>800</v>
      </c>
      <c r="D333" t="str">
        <f>"008"</f>
        <v>008</v>
      </c>
      <c r="E333" t="str">
        <f t="shared" si="27"/>
        <v>T. BLOOMING GROVE</v>
      </c>
      <c r="F333" t="s">
        <v>511</v>
      </c>
      <c r="G333" t="str">
        <f t="shared" si="28"/>
        <v>13008</v>
      </c>
      <c r="H333" t="s">
        <v>512</v>
      </c>
      <c r="I333" t="str">
        <f t="shared" si="29"/>
        <v>13008</v>
      </c>
      <c r="J333" t="s">
        <v>804</v>
      </c>
    </row>
    <row r="334" spans="1:10" x14ac:dyDescent="0.25">
      <c r="A334">
        <v>76</v>
      </c>
      <c r="B334" t="str">
        <f t="shared" si="30"/>
        <v>13</v>
      </c>
      <c r="C334" t="s">
        <v>800</v>
      </c>
      <c r="D334" t="str">
        <f>"010"</f>
        <v>010</v>
      </c>
      <c r="E334" t="str">
        <f t="shared" si="27"/>
        <v>T. BLUE MOUNDS</v>
      </c>
      <c r="F334" t="s">
        <v>511</v>
      </c>
      <c r="G334" t="str">
        <f t="shared" si="28"/>
        <v>13010</v>
      </c>
      <c r="H334" t="s">
        <v>512</v>
      </c>
      <c r="I334" t="str">
        <f t="shared" si="29"/>
        <v>13010</v>
      </c>
      <c r="J334" t="s">
        <v>805</v>
      </c>
    </row>
    <row r="335" spans="1:10" x14ac:dyDescent="0.25">
      <c r="A335">
        <v>76</v>
      </c>
      <c r="B335" t="str">
        <f t="shared" si="30"/>
        <v>13</v>
      </c>
      <c r="C335" t="s">
        <v>800</v>
      </c>
      <c r="D335" t="str">
        <f>"012"</f>
        <v>012</v>
      </c>
      <c r="E335" t="str">
        <f t="shared" si="27"/>
        <v>T. BRISTOL</v>
      </c>
      <c r="F335" t="s">
        <v>511</v>
      </c>
      <c r="G335" t="str">
        <f t="shared" si="28"/>
        <v>13012</v>
      </c>
      <c r="H335" t="s">
        <v>512</v>
      </c>
      <c r="I335" t="str">
        <f t="shared" si="29"/>
        <v>13012</v>
      </c>
      <c r="J335" t="s">
        <v>806</v>
      </c>
    </row>
    <row r="336" spans="1:10" x14ac:dyDescent="0.25">
      <c r="A336">
        <v>76</v>
      </c>
      <c r="B336" t="str">
        <f t="shared" si="30"/>
        <v>13</v>
      </c>
      <c r="C336" t="s">
        <v>800</v>
      </c>
      <c r="D336" t="str">
        <f>"014"</f>
        <v>014</v>
      </c>
      <c r="E336" t="str">
        <f t="shared" si="27"/>
        <v>T. BURKE</v>
      </c>
      <c r="F336" t="s">
        <v>511</v>
      </c>
      <c r="G336" t="str">
        <f t="shared" si="28"/>
        <v>13014</v>
      </c>
      <c r="H336" t="s">
        <v>512</v>
      </c>
      <c r="I336" t="str">
        <f t="shared" si="29"/>
        <v>13014</v>
      </c>
      <c r="J336" t="s">
        <v>807</v>
      </c>
    </row>
    <row r="337" spans="1:10" x14ac:dyDescent="0.25">
      <c r="A337">
        <v>76</v>
      </c>
      <c r="B337" t="str">
        <f t="shared" si="30"/>
        <v>13</v>
      </c>
      <c r="C337" t="s">
        <v>800</v>
      </c>
      <c r="D337" t="str">
        <f>"016"</f>
        <v>016</v>
      </c>
      <c r="E337" t="str">
        <f t="shared" si="27"/>
        <v>T. CHRISTIANA</v>
      </c>
      <c r="F337" t="s">
        <v>511</v>
      </c>
      <c r="G337" t="str">
        <f t="shared" si="28"/>
        <v>13016</v>
      </c>
      <c r="H337" t="s">
        <v>512</v>
      </c>
      <c r="I337" t="str">
        <f t="shared" si="29"/>
        <v>13016</v>
      </c>
      <c r="J337" t="s">
        <v>808</v>
      </c>
    </row>
    <row r="338" spans="1:10" x14ac:dyDescent="0.25">
      <c r="A338">
        <v>76</v>
      </c>
      <c r="B338" t="str">
        <f t="shared" si="30"/>
        <v>13</v>
      </c>
      <c r="C338" t="s">
        <v>800</v>
      </c>
      <c r="D338" t="str">
        <f>"018"</f>
        <v>018</v>
      </c>
      <c r="E338" t="str">
        <f t="shared" si="27"/>
        <v>T. COTTAGE GROVE</v>
      </c>
      <c r="F338" t="s">
        <v>511</v>
      </c>
      <c r="G338" t="str">
        <f t="shared" si="28"/>
        <v>13018</v>
      </c>
      <c r="H338" t="s">
        <v>512</v>
      </c>
      <c r="I338" t="str">
        <f t="shared" si="29"/>
        <v>13018</v>
      </c>
      <c r="J338" t="s">
        <v>809</v>
      </c>
    </row>
    <row r="339" spans="1:10" x14ac:dyDescent="0.25">
      <c r="A339">
        <v>76</v>
      </c>
      <c r="B339" t="str">
        <f t="shared" si="30"/>
        <v>13</v>
      </c>
      <c r="C339" t="s">
        <v>800</v>
      </c>
      <c r="D339" t="str">
        <f>"020"</f>
        <v>020</v>
      </c>
      <c r="E339" t="str">
        <f t="shared" si="27"/>
        <v>T. CROSS PLAINS</v>
      </c>
      <c r="F339" t="s">
        <v>511</v>
      </c>
      <c r="G339" t="str">
        <f t="shared" si="28"/>
        <v>13020</v>
      </c>
      <c r="H339" t="s">
        <v>512</v>
      </c>
      <c r="I339" t="str">
        <f t="shared" si="29"/>
        <v>13020</v>
      </c>
      <c r="J339" t="s">
        <v>810</v>
      </c>
    </row>
    <row r="340" spans="1:10" x14ac:dyDescent="0.25">
      <c r="A340">
        <v>76</v>
      </c>
      <c r="B340" t="str">
        <f t="shared" si="30"/>
        <v>13</v>
      </c>
      <c r="C340" t="s">
        <v>800</v>
      </c>
      <c r="D340" t="str">
        <f>"022"</f>
        <v>022</v>
      </c>
      <c r="E340" t="str">
        <f t="shared" si="27"/>
        <v>T. DANE</v>
      </c>
      <c r="F340" t="s">
        <v>511</v>
      </c>
      <c r="G340" t="str">
        <f t="shared" si="28"/>
        <v>13022</v>
      </c>
      <c r="H340" t="s">
        <v>512</v>
      </c>
      <c r="I340" t="str">
        <f t="shared" si="29"/>
        <v>13022</v>
      </c>
      <c r="J340" t="s">
        <v>811</v>
      </c>
    </row>
    <row r="341" spans="1:10" x14ac:dyDescent="0.25">
      <c r="A341">
        <v>76</v>
      </c>
      <c r="B341" t="str">
        <f t="shared" si="30"/>
        <v>13</v>
      </c>
      <c r="C341" t="s">
        <v>800</v>
      </c>
      <c r="D341" t="str">
        <f>"024"</f>
        <v>024</v>
      </c>
      <c r="E341" t="str">
        <f t="shared" si="27"/>
        <v>T. DEERFIELD</v>
      </c>
      <c r="F341" t="s">
        <v>511</v>
      </c>
      <c r="G341" t="str">
        <f t="shared" si="28"/>
        <v>13024</v>
      </c>
      <c r="H341" t="s">
        <v>512</v>
      </c>
      <c r="I341" t="str">
        <f t="shared" si="29"/>
        <v>13024</v>
      </c>
      <c r="J341" t="s">
        <v>812</v>
      </c>
    </row>
    <row r="342" spans="1:10" x14ac:dyDescent="0.25">
      <c r="A342">
        <v>76</v>
      </c>
      <c r="B342" t="str">
        <f t="shared" si="30"/>
        <v>13</v>
      </c>
      <c r="C342" t="s">
        <v>800</v>
      </c>
      <c r="D342" t="str">
        <f>"026"</f>
        <v>026</v>
      </c>
      <c r="E342" t="str">
        <f t="shared" si="27"/>
        <v>T. DUNKIRK</v>
      </c>
      <c r="F342" t="s">
        <v>511</v>
      </c>
      <c r="G342" t="str">
        <f t="shared" si="28"/>
        <v>13026</v>
      </c>
      <c r="H342" t="s">
        <v>512</v>
      </c>
      <c r="I342" t="str">
        <f t="shared" si="29"/>
        <v>13026</v>
      </c>
      <c r="J342" t="s">
        <v>813</v>
      </c>
    </row>
    <row r="343" spans="1:10" x14ac:dyDescent="0.25">
      <c r="A343">
        <v>76</v>
      </c>
      <c r="B343" t="str">
        <f t="shared" si="30"/>
        <v>13</v>
      </c>
      <c r="C343" t="s">
        <v>800</v>
      </c>
      <c r="D343" t="str">
        <f>"028"</f>
        <v>028</v>
      </c>
      <c r="E343" t="str">
        <f t="shared" si="27"/>
        <v>T. DUNN</v>
      </c>
      <c r="F343" t="s">
        <v>511</v>
      </c>
      <c r="G343" t="str">
        <f t="shared" si="28"/>
        <v>13028</v>
      </c>
      <c r="H343" t="s">
        <v>512</v>
      </c>
      <c r="I343" t="str">
        <f t="shared" si="29"/>
        <v>13028</v>
      </c>
      <c r="J343" t="s">
        <v>814</v>
      </c>
    </row>
    <row r="344" spans="1:10" x14ac:dyDescent="0.25">
      <c r="A344">
        <v>76</v>
      </c>
      <c r="B344" t="str">
        <f t="shared" si="30"/>
        <v>13</v>
      </c>
      <c r="C344" t="s">
        <v>800</v>
      </c>
      <c r="D344" t="str">
        <f>"032"</f>
        <v>032</v>
      </c>
      <c r="E344" t="str">
        <f t="shared" si="27"/>
        <v>T. MADISON</v>
      </c>
      <c r="F344" t="s">
        <v>511</v>
      </c>
      <c r="G344" t="str">
        <f t="shared" si="28"/>
        <v>13032</v>
      </c>
      <c r="H344" t="s">
        <v>512</v>
      </c>
      <c r="I344" t="str">
        <f t="shared" si="29"/>
        <v>13032</v>
      </c>
      <c r="J344" t="s">
        <v>815</v>
      </c>
    </row>
    <row r="345" spans="1:10" x14ac:dyDescent="0.25">
      <c r="A345">
        <v>76</v>
      </c>
      <c r="B345" t="str">
        <f t="shared" si="30"/>
        <v>13</v>
      </c>
      <c r="C345" t="s">
        <v>800</v>
      </c>
      <c r="D345" t="str">
        <f>"034"</f>
        <v>034</v>
      </c>
      <c r="E345" t="str">
        <f t="shared" si="27"/>
        <v>T. MAZOMANIE</v>
      </c>
      <c r="F345" t="s">
        <v>511</v>
      </c>
      <c r="G345" t="str">
        <f t="shared" si="28"/>
        <v>13034</v>
      </c>
      <c r="H345" t="s">
        <v>512</v>
      </c>
      <c r="I345" t="str">
        <f t="shared" si="29"/>
        <v>13034</v>
      </c>
      <c r="J345" t="s">
        <v>816</v>
      </c>
    </row>
    <row r="346" spans="1:10" x14ac:dyDescent="0.25">
      <c r="A346">
        <v>76</v>
      </c>
      <c r="B346" t="str">
        <f t="shared" si="30"/>
        <v>13</v>
      </c>
      <c r="C346" t="s">
        <v>800</v>
      </c>
      <c r="D346" t="str">
        <f>"036"</f>
        <v>036</v>
      </c>
      <c r="E346" t="str">
        <f t="shared" si="27"/>
        <v>T. MEDINA</v>
      </c>
      <c r="F346" t="s">
        <v>511</v>
      </c>
      <c r="G346" t="str">
        <f t="shared" si="28"/>
        <v>13036</v>
      </c>
      <c r="H346" t="s">
        <v>512</v>
      </c>
      <c r="I346" t="str">
        <f t="shared" si="29"/>
        <v>13036</v>
      </c>
      <c r="J346" t="s">
        <v>817</v>
      </c>
    </row>
    <row r="347" spans="1:10" x14ac:dyDescent="0.25">
      <c r="A347">
        <v>76</v>
      </c>
      <c r="B347" t="str">
        <f t="shared" si="30"/>
        <v>13</v>
      </c>
      <c r="C347" t="s">
        <v>800</v>
      </c>
      <c r="D347" t="str">
        <f>"038"</f>
        <v>038</v>
      </c>
      <c r="E347" t="str">
        <f t="shared" si="27"/>
        <v>T. MIDDLETON</v>
      </c>
      <c r="F347" t="s">
        <v>511</v>
      </c>
      <c r="G347" t="str">
        <f t="shared" si="28"/>
        <v>13038</v>
      </c>
      <c r="H347" t="s">
        <v>512</v>
      </c>
      <c r="I347" t="str">
        <f t="shared" si="29"/>
        <v>13038</v>
      </c>
      <c r="J347" t="s">
        <v>818</v>
      </c>
    </row>
    <row r="348" spans="1:10" x14ac:dyDescent="0.25">
      <c r="A348">
        <v>76</v>
      </c>
      <c r="B348" t="str">
        <f t="shared" si="30"/>
        <v>13</v>
      </c>
      <c r="C348" t="s">
        <v>800</v>
      </c>
      <c r="D348" t="str">
        <f>"040"</f>
        <v>040</v>
      </c>
      <c r="E348" t="str">
        <f t="shared" si="27"/>
        <v>T. MONTROSE</v>
      </c>
      <c r="F348" t="s">
        <v>511</v>
      </c>
      <c r="G348" t="str">
        <f t="shared" si="28"/>
        <v>13040</v>
      </c>
      <c r="H348" t="s">
        <v>512</v>
      </c>
      <c r="I348" t="str">
        <f t="shared" si="29"/>
        <v>13040</v>
      </c>
      <c r="J348" t="s">
        <v>819</v>
      </c>
    </row>
    <row r="349" spans="1:10" x14ac:dyDescent="0.25">
      <c r="A349">
        <v>76</v>
      </c>
      <c r="B349" t="str">
        <f t="shared" si="30"/>
        <v>13</v>
      </c>
      <c r="C349" t="s">
        <v>800</v>
      </c>
      <c r="D349" t="str">
        <f>"042"</f>
        <v>042</v>
      </c>
      <c r="E349" t="str">
        <f t="shared" si="27"/>
        <v>T. OREGON</v>
      </c>
      <c r="F349" t="s">
        <v>511</v>
      </c>
      <c r="G349" t="str">
        <f t="shared" si="28"/>
        <v>13042</v>
      </c>
      <c r="H349" t="s">
        <v>512</v>
      </c>
      <c r="I349" t="str">
        <f t="shared" si="29"/>
        <v>13042</v>
      </c>
      <c r="J349" t="s">
        <v>820</v>
      </c>
    </row>
    <row r="350" spans="1:10" x14ac:dyDescent="0.25">
      <c r="A350">
        <v>76</v>
      </c>
      <c r="B350" t="str">
        <f t="shared" si="30"/>
        <v>13</v>
      </c>
      <c r="C350" t="s">
        <v>800</v>
      </c>
      <c r="D350" t="str">
        <f>"044"</f>
        <v>044</v>
      </c>
      <c r="E350" t="str">
        <f t="shared" si="27"/>
        <v>T. PERRY</v>
      </c>
      <c r="F350" t="s">
        <v>511</v>
      </c>
      <c r="G350" t="str">
        <f t="shared" si="28"/>
        <v>13044</v>
      </c>
      <c r="H350" t="s">
        <v>512</v>
      </c>
      <c r="I350" t="str">
        <f t="shared" si="29"/>
        <v>13044</v>
      </c>
      <c r="J350" t="s">
        <v>821</v>
      </c>
    </row>
    <row r="351" spans="1:10" x14ac:dyDescent="0.25">
      <c r="A351">
        <v>76</v>
      </c>
      <c r="B351" t="str">
        <f t="shared" si="30"/>
        <v>13</v>
      </c>
      <c r="C351" t="s">
        <v>800</v>
      </c>
      <c r="D351" t="str">
        <f>"046"</f>
        <v>046</v>
      </c>
      <c r="E351" t="str">
        <f t="shared" si="27"/>
        <v>T. PLEASANT SPRINGS</v>
      </c>
      <c r="F351" t="s">
        <v>511</v>
      </c>
      <c r="G351" t="str">
        <f t="shared" si="28"/>
        <v>13046</v>
      </c>
      <c r="H351" t="s">
        <v>512</v>
      </c>
      <c r="I351" t="str">
        <f t="shared" si="29"/>
        <v>13046</v>
      </c>
      <c r="J351" t="s">
        <v>822</v>
      </c>
    </row>
    <row r="352" spans="1:10" x14ac:dyDescent="0.25">
      <c r="A352">
        <v>76</v>
      </c>
      <c r="B352" t="str">
        <f t="shared" si="30"/>
        <v>13</v>
      </c>
      <c r="C352" t="s">
        <v>800</v>
      </c>
      <c r="D352" t="str">
        <f>"048"</f>
        <v>048</v>
      </c>
      <c r="E352" t="str">
        <f t="shared" si="27"/>
        <v>T. PRIMROSE</v>
      </c>
      <c r="F352" t="s">
        <v>511</v>
      </c>
      <c r="G352" t="str">
        <f t="shared" si="28"/>
        <v>13048</v>
      </c>
      <c r="H352" t="s">
        <v>512</v>
      </c>
      <c r="I352" t="str">
        <f t="shared" si="29"/>
        <v>13048</v>
      </c>
      <c r="J352" t="s">
        <v>823</v>
      </c>
    </row>
    <row r="353" spans="1:10" x14ac:dyDescent="0.25">
      <c r="A353">
        <v>76</v>
      </c>
      <c r="B353" t="str">
        <f t="shared" si="30"/>
        <v>13</v>
      </c>
      <c r="C353" t="s">
        <v>800</v>
      </c>
      <c r="D353" t="str">
        <f>"050"</f>
        <v>050</v>
      </c>
      <c r="E353" t="str">
        <f t="shared" si="27"/>
        <v>T. ROXBURY</v>
      </c>
      <c r="F353" t="s">
        <v>511</v>
      </c>
      <c r="G353" t="str">
        <f t="shared" si="28"/>
        <v>13050</v>
      </c>
      <c r="H353" t="s">
        <v>512</v>
      </c>
      <c r="I353" t="str">
        <f t="shared" si="29"/>
        <v>13050</v>
      </c>
      <c r="J353" t="s">
        <v>824</v>
      </c>
    </row>
    <row r="354" spans="1:10" x14ac:dyDescent="0.25">
      <c r="A354">
        <v>76</v>
      </c>
      <c r="B354" t="str">
        <f t="shared" si="30"/>
        <v>13</v>
      </c>
      <c r="C354" t="s">
        <v>800</v>
      </c>
      <c r="D354" t="str">
        <f>"052"</f>
        <v>052</v>
      </c>
      <c r="E354" t="str">
        <f t="shared" si="27"/>
        <v>T. RUTLAND</v>
      </c>
      <c r="F354" t="s">
        <v>511</v>
      </c>
      <c r="G354" t="str">
        <f t="shared" si="28"/>
        <v>13052</v>
      </c>
      <c r="H354" t="s">
        <v>512</v>
      </c>
      <c r="I354" t="str">
        <f t="shared" si="29"/>
        <v>13052</v>
      </c>
      <c r="J354" t="s">
        <v>825</v>
      </c>
    </row>
    <row r="355" spans="1:10" x14ac:dyDescent="0.25">
      <c r="A355">
        <v>76</v>
      </c>
      <c r="B355" t="str">
        <f t="shared" si="30"/>
        <v>13</v>
      </c>
      <c r="C355" t="s">
        <v>800</v>
      </c>
      <c r="D355" t="str">
        <f>"054"</f>
        <v>054</v>
      </c>
      <c r="E355" t="str">
        <f t="shared" si="27"/>
        <v>T. SPRINGDALE</v>
      </c>
      <c r="F355" t="s">
        <v>511</v>
      </c>
      <c r="G355" t="str">
        <f t="shared" si="28"/>
        <v>13054</v>
      </c>
      <c r="H355" t="s">
        <v>512</v>
      </c>
      <c r="I355" t="str">
        <f t="shared" si="29"/>
        <v>13054</v>
      </c>
      <c r="J355" t="s">
        <v>826</v>
      </c>
    </row>
    <row r="356" spans="1:10" x14ac:dyDescent="0.25">
      <c r="A356">
        <v>76</v>
      </c>
      <c r="B356" t="str">
        <f t="shared" si="30"/>
        <v>13</v>
      </c>
      <c r="C356" t="s">
        <v>800</v>
      </c>
      <c r="D356" t="str">
        <f>"056"</f>
        <v>056</v>
      </c>
      <c r="E356" t="str">
        <f t="shared" si="27"/>
        <v>T. SPRINGFIELD</v>
      </c>
      <c r="F356" t="s">
        <v>511</v>
      </c>
      <c r="G356" t="str">
        <f t="shared" si="28"/>
        <v>13056</v>
      </c>
      <c r="H356" t="s">
        <v>512</v>
      </c>
      <c r="I356" t="str">
        <f t="shared" si="29"/>
        <v>13056</v>
      </c>
      <c r="J356" t="s">
        <v>827</v>
      </c>
    </row>
    <row r="357" spans="1:10" x14ac:dyDescent="0.25">
      <c r="A357">
        <v>76</v>
      </c>
      <c r="B357" t="str">
        <f t="shared" si="30"/>
        <v>13</v>
      </c>
      <c r="C357" t="s">
        <v>800</v>
      </c>
      <c r="D357" t="str">
        <f>"058"</f>
        <v>058</v>
      </c>
      <c r="E357" t="str">
        <f t="shared" si="27"/>
        <v>T. SUN PRAIRIE</v>
      </c>
      <c r="F357" t="s">
        <v>511</v>
      </c>
      <c r="G357" t="str">
        <f t="shared" si="28"/>
        <v>13058</v>
      </c>
      <c r="H357" t="s">
        <v>512</v>
      </c>
      <c r="I357" t="str">
        <f t="shared" si="29"/>
        <v>13058</v>
      </c>
      <c r="J357" t="s">
        <v>828</v>
      </c>
    </row>
    <row r="358" spans="1:10" x14ac:dyDescent="0.25">
      <c r="A358">
        <v>76</v>
      </c>
      <c r="B358" t="str">
        <f t="shared" si="30"/>
        <v>13</v>
      </c>
      <c r="C358" t="s">
        <v>800</v>
      </c>
      <c r="D358" t="str">
        <f>"060"</f>
        <v>060</v>
      </c>
      <c r="E358" t="str">
        <f t="shared" si="27"/>
        <v>T. VERMONT</v>
      </c>
      <c r="F358" t="s">
        <v>511</v>
      </c>
      <c r="G358" t="str">
        <f t="shared" si="28"/>
        <v>13060</v>
      </c>
      <c r="H358" t="s">
        <v>512</v>
      </c>
      <c r="I358" t="str">
        <f t="shared" si="29"/>
        <v>13060</v>
      </c>
      <c r="J358" t="s">
        <v>829</v>
      </c>
    </row>
    <row r="359" spans="1:10" x14ac:dyDescent="0.25">
      <c r="A359">
        <v>76</v>
      </c>
      <c r="B359" t="str">
        <f t="shared" si="30"/>
        <v>13</v>
      </c>
      <c r="C359" t="s">
        <v>800</v>
      </c>
      <c r="D359" t="str">
        <f>"062"</f>
        <v>062</v>
      </c>
      <c r="E359" t="str">
        <f t="shared" si="27"/>
        <v>T. VERONA</v>
      </c>
      <c r="F359" t="s">
        <v>511</v>
      </c>
      <c r="G359" t="str">
        <f t="shared" si="28"/>
        <v>13062</v>
      </c>
      <c r="H359" t="s">
        <v>512</v>
      </c>
      <c r="I359" t="str">
        <f t="shared" si="29"/>
        <v>13062</v>
      </c>
      <c r="J359" t="s">
        <v>830</v>
      </c>
    </row>
    <row r="360" spans="1:10" x14ac:dyDescent="0.25">
      <c r="A360">
        <v>76</v>
      </c>
      <c r="B360" t="str">
        <f t="shared" si="30"/>
        <v>13</v>
      </c>
      <c r="C360" t="s">
        <v>800</v>
      </c>
      <c r="D360" t="str">
        <f>"064"</f>
        <v>064</v>
      </c>
      <c r="E360" t="str">
        <f t="shared" si="27"/>
        <v>T. VIENNA</v>
      </c>
      <c r="F360" t="s">
        <v>511</v>
      </c>
      <c r="G360" t="str">
        <f t="shared" si="28"/>
        <v>13064</v>
      </c>
      <c r="H360" t="s">
        <v>512</v>
      </c>
      <c r="I360" t="str">
        <f t="shared" si="29"/>
        <v>13064</v>
      </c>
      <c r="J360" t="s">
        <v>831</v>
      </c>
    </row>
    <row r="361" spans="1:10" x14ac:dyDescent="0.25">
      <c r="A361">
        <v>76</v>
      </c>
      <c r="B361" t="str">
        <f t="shared" si="30"/>
        <v>13</v>
      </c>
      <c r="C361" t="s">
        <v>800</v>
      </c>
      <c r="D361" t="str">
        <f>"066"</f>
        <v>066</v>
      </c>
      <c r="E361" t="str">
        <f t="shared" si="27"/>
        <v>T. WESTPORT</v>
      </c>
      <c r="F361" t="s">
        <v>511</v>
      </c>
      <c r="G361" t="str">
        <f t="shared" si="28"/>
        <v>13066</v>
      </c>
      <c r="H361" t="s">
        <v>512</v>
      </c>
      <c r="I361" t="str">
        <f t="shared" si="29"/>
        <v>13066</v>
      </c>
      <c r="J361" t="s">
        <v>832</v>
      </c>
    </row>
    <row r="362" spans="1:10" x14ac:dyDescent="0.25">
      <c r="A362">
        <v>76</v>
      </c>
      <c r="B362" t="str">
        <f t="shared" si="30"/>
        <v>13</v>
      </c>
      <c r="C362" t="s">
        <v>800</v>
      </c>
      <c r="D362" t="str">
        <f>"070"</f>
        <v>070</v>
      </c>
      <c r="E362" t="str">
        <f t="shared" si="27"/>
        <v>T. YORK</v>
      </c>
      <c r="F362" t="s">
        <v>511</v>
      </c>
      <c r="G362" t="str">
        <f t="shared" si="28"/>
        <v>13070</v>
      </c>
      <c r="H362" t="s">
        <v>512</v>
      </c>
      <c r="I362" t="str">
        <f t="shared" si="29"/>
        <v>13070</v>
      </c>
      <c r="J362" t="s">
        <v>744</v>
      </c>
    </row>
    <row r="363" spans="1:10" x14ac:dyDescent="0.25">
      <c r="A363">
        <v>76</v>
      </c>
      <c r="B363" t="str">
        <f t="shared" si="30"/>
        <v>13</v>
      </c>
      <c r="C363" t="s">
        <v>800</v>
      </c>
      <c r="D363" t="str">
        <f>"106"</f>
        <v>106</v>
      </c>
      <c r="E363" t="str">
        <f t="shared" si="27"/>
        <v>V. BELLEVILLE</v>
      </c>
      <c r="F363" t="s">
        <v>530</v>
      </c>
      <c r="G363" t="str">
        <f t="shared" si="28"/>
        <v>13106</v>
      </c>
      <c r="H363" t="s">
        <v>531</v>
      </c>
      <c r="I363" t="str">
        <f t="shared" si="29"/>
        <v>13106</v>
      </c>
      <c r="J363" t="s">
        <v>833</v>
      </c>
    </row>
    <row r="364" spans="1:10" x14ac:dyDescent="0.25">
      <c r="A364">
        <v>76</v>
      </c>
      <c r="B364" t="str">
        <f t="shared" si="30"/>
        <v>13</v>
      </c>
      <c r="C364" t="s">
        <v>800</v>
      </c>
      <c r="D364" t="str">
        <f>"107"</f>
        <v>107</v>
      </c>
      <c r="E364" t="str">
        <f t="shared" si="27"/>
        <v>V. BLACK EARTH</v>
      </c>
      <c r="F364" t="s">
        <v>530</v>
      </c>
      <c r="G364" t="str">
        <f t="shared" si="28"/>
        <v>13107</v>
      </c>
      <c r="H364" t="s">
        <v>531</v>
      </c>
      <c r="I364" t="str">
        <f t="shared" si="29"/>
        <v>13107</v>
      </c>
      <c r="J364" t="s">
        <v>803</v>
      </c>
    </row>
    <row r="365" spans="1:10" x14ac:dyDescent="0.25">
      <c r="A365">
        <v>76</v>
      </c>
      <c r="B365" t="str">
        <f t="shared" si="30"/>
        <v>13</v>
      </c>
      <c r="C365" t="s">
        <v>800</v>
      </c>
      <c r="D365" t="str">
        <f>"108"</f>
        <v>108</v>
      </c>
      <c r="E365" t="str">
        <f t="shared" si="27"/>
        <v>V. BLUE MOUNDS</v>
      </c>
      <c r="F365" t="s">
        <v>530</v>
      </c>
      <c r="G365" t="str">
        <f t="shared" si="28"/>
        <v>13108</v>
      </c>
      <c r="H365" t="s">
        <v>531</v>
      </c>
      <c r="I365" t="str">
        <f t="shared" si="29"/>
        <v>13108</v>
      </c>
      <c r="J365" t="s">
        <v>805</v>
      </c>
    </row>
    <row r="366" spans="1:10" x14ac:dyDescent="0.25">
      <c r="A366">
        <v>76</v>
      </c>
      <c r="B366" t="str">
        <f t="shared" si="30"/>
        <v>13</v>
      </c>
      <c r="C366" t="s">
        <v>800</v>
      </c>
      <c r="D366" t="str">
        <f>"109"</f>
        <v>109</v>
      </c>
      <c r="E366" t="str">
        <f t="shared" si="27"/>
        <v>V. BROOKLYN</v>
      </c>
      <c r="F366" t="s">
        <v>530</v>
      </c>
      <c r="G366" t="str">
        <f t="shared" si="28"/>
        <v>13109</v>
      </c>
      <c r="H366" t="s">
        <v>531</v>
      </c>
      <c r="I366" t="str">
        <f t="shared" si="29"/>
        <v>13109</v>
      </c>
      <c r="J366" t="s">
        <v>834</v>
      </c>
    </row>
    <row r="367" spans="1:10" x14ac:dyDescent="0.25">
      <c r="A367">
        <v>76</v>
      </c>
      <c r="B367" t="str">
        <f t="shared" si="30"/>
        <v>13</v>
      </c>
      <c r="C367" t="s">
        <v>800</v>
      </c>
      <c r="D367" t="str">
        <f>"111"</f>
        <v>111</v>
      </c>
      <c r="E367" t="str">
        <f t="shared" si="27"/>
        <v>V. CAMBRIDGE</v>
      </c>
      <c r="F367" t="s">
        <v>530</v>
      </c>
      <c r="G367" t="str">
        <f t="shared" si="28"/>
        <v>13111</v>
      </c>
      <c r="H367" t="s">
        <v>531</v>
      </c>
      <c r="I367" t="str">
        <f t="shared" si="29"/>
        <v>13111</v>
      </c>
      <c r="J367" t="s">
        <v>835</v>
      </c>
    </row>
    <row r="368" spans="1:10" x14ac:dyDescent="0.25">
      <c r="A368">
        <v>76</v>
      </c>
      <c r="B368" t="str">
        <f t="shared" si="30"/>
        <v>13</v>
      </c>
      <c r="C368" t="s">
        <v>800</v>
      </c>
      <c r="D368" t="str">
        <f>"112"</f>
        <v>112</v>
      </c>
      <c r="E368" t="str">
        <f t="shared" si="27"/>
        <v>V. COTTAGE GROVE</v>
      </c>
      <c r="F368" t="s">
        <v>530</v>
      </c>
      <c r="G368" t="str">
        <f t="shared" si="28"/>
        <v>13112</v>
      </c>
      <c r="H368" t="s">
        <v>531</v>
      </c>
      <c r="I368" t="str">
        <f t="shared" si="29"/>
        <v>13112</v>
      </c>
      <c r="J368" t="s">
        <v>809</v>
      </c>
    </row>
    <row r="369" spans="1:10" x14ac:dyDescent="0.25">
      <c r="A369">
        <v>76</v>
      </c>
      <c r="B369" t="str">
        <f t="shared" si="30"/>
        <v>13</v>
      </c>
      <c r="C369" t="s">
        <v>800</v>
      </c>
      <c r="D369" t="str">
        <f>"113"</f>
        <v>113</v>
      </c>
      <c r="E369" t="str">
        <f t="shared" si="27"/>
        <v>V. CROSS PLAINS</v>
      </c>
      <c r="F369" t="s">
        <v>530</v>
      </c>
      <c r="G369" t="str">
        <f t="shared" si="28"/>
        <v>13113</v>
      </c>
      <c r="H369" t="s">
        <v>531</v>
      </c>
      <c r="I369" t="str">
        <f t="shared" si="29"/>
        <v>13113</v>
      </c>
      <c r="J369" t="s">
        <v>810</v>
      </c>
    </row>
    <row r="370" spans="1:10" x14ac:dyDescent="0.25">
      <c r="A370">
        <v>76</v>
      </c>
      <c r="B370" t="str">
        <f t="shared" si="30"/>
        <v>13</v>
      </c>
      <c r="C370" t="s">
        <v>800</v>
      </c>
      <c r="D370" t="str">
        <f>"116"</f>
        <v>116</v>
      </c>
      <c r="E370" t="str">
        <f t="shared" si="27"/>
        <v>V. DANE</v>
      </c>
      <c r="F370" t="s">
        <v>530</v>
      </c>
      <c r="G370" t="str">
        <f t="shared" si="28"/>
        <v>13116</v>
      </c>
      <c r="H370" t="s">
        <v>531</v>
      </c>
      <c r="I370" t="str">
        <f t="shared" si="29"/>
        <v>13116</v>
      </c>
      <c r="J370" t="s">
        <v>811</v>
      </c>
    </row>
    <row r="371" spans="1:10" x14ac:dyDescent="0.25">
      <c r="A371">
        <v>76</v>
      </c>
      <c r="B371" t="str">
        <f t="shared" si="30"/>
        <v>13</v>
      </c>
      <c r="C371" t="s">
        <v>800</v>
      </c>
      <c r="D371" t="str">
        <f>"117"</f>
        <v>117</v>
      </c>
      <c r="E371" t="str">
        <f t="shared" si="27"/>
        <v>V. DEERFIELD</v>
      </c>
      <c r="F371" t="s">
        <v>530</v>
      </c>
      <c r="G371" t="str">
        <f t="shared" si="28"/>
        <v>13117</v>
      </c>
      <c r="H371" t="s">
        <v>531</v>
      </c>
      <c r="I371" t="str">
        <f t="shared" si="29"/>
        <v>13117</v>
      </c>
      <c r="J371" t="s">
        <v>812</v>
      </c>
    </row>
    <row r="372" spans="1:10" x14ac:dyDescent="0.25">
      <c r="A372">
        <v>76</v>
      </c>
      <c r="B372" t="str">
        <f t="shared" si="30"/>
        <v>13</v>
      </c>
      <c r="C372" t="s">
        <v>800</v>
      </c>
      <c r="D372" t="str">
        <f>"118"</f>
        <v>118</v>
      </c>
      <c r="E372" t="str">
        <f t="shared" si="27"/>
        <v>V. DEFOREST</v>
      </c>
      <c r="F372" t="s">
        <v>530</v>
      </c>
      <c r="G372" t="str">
        <f t="shared" si="28"/>
        <v>13118</v>
      </c>
      <c r="H372" t="s">
        <v>531</v>
      </c>
      <c r="I372" t="str">
        <f t="shared" si="29"/>
        <v>13118</v>
      </c>
      <c r="J372" t="s">
        <v>836</v>
      </c>
    </row>
    <row r="373" spans="1:10" x14ac:dyDescent="0.25">
      <c r="A373">
        <v>76</v>
      </c>
      <c r="B373" t="str">
        <f t="shared" si="30"/>
        <v>13</v>
      </c>
      <c r="C373" t="s">
        <v>800</v>
      </c>
      <c r="D373" t="str">
        <f>"151"</f>
        <v>151</v>
      </c>
      <c r="E373" t="str">
        <f t="shared" si="27"/>
        <v>V. MAPLE BLUFF</v>
      </c>
      <c r="F373" t="s">
        <v>530</v>
      </c>
      <c r="G373" t="str">
        <f t="shared" si="28"/>
        <v>13151</v>
      </c>
      <c r="H373" t="s">
        <v>531</v>
      </c>
      <c r="I373" t="str">
        <f t="shared" si="29"/>
        <v>13151</v>
      </c>
      <c r="J373" t="s">
        <v>837</v>
      </c>
    </row>
    <row r="374" spans="1:10" x14ac:dyDescent="0.25">
      <c r="A374">
        <v>76</v>
      </c>
      <c r="B374" t="str">
        <f t="shared" si="30"/>
        <v>13</v>
      </c>
      <c r="C374" t="s">
        <v>800</v>
      </c>
      <c r="D374" t="str">
        <f>"152"</f>
        <v>152</v>
      </c>
      <c r="E374" t="str">
        <f t="shared" si="27"/>
        <v>V. MARSHALL</v>
      </c>
      <c r="F374" t="s">
        <v>530</v>
      </c>
      <c r="G374" t="str">
        <f t="shared" si="28"/>
        <v>13152</v>
      </c>
      <c r="H374" t="s">
        <v>531</v>
      </c>
      <c r="I374" t="str">
        <f t="shared" si="29"/>
        <v>13152</v>
      </c>
      <c r="J374" t="s">
        <v>838</v>
      </c>
    </row>
    <row r="375" spans="1:10" x14ac:dyDescent="0.25">
      <c r="A375">
        <v>76</v>
      </c>
      <c r="B375" t="str">
        <f t="shared" si="30"/>
        <v>13</v>
      </c>
      <c r="C375" t="s">
        <v>800</v>
      </c>
      <c r="D375" t="str">
        <f>"153"</f>
        <v>153</v>
      </c>
      <c r="E375" t="str">
        <f t="shared" si="27"/>
        <v>V. MAZOMANIE</v>
      </c>
      <c r="F375" t="s">
        <v>530</v>
      </c>
      <c r="G375" t="str">
        <f t="shared" si="28"/>
        <v>13153</v>
      </c>
      <c r="H375" t="s">
        <v>531</v>
      </c>
      <c r="I375" t="str">
        <f t="shared" si="29"/>
        <v>13153</v>
      </c>
      <c r="J375" t="s">
        <v>816</v>
      </c>
    </row>
    <row r="376" spans="1:10" x14ac:dyDescent="0.25">
      <c r="A376">
        <v>76</v>
      </c>
      <c r="B376" t="str">
        <f t="shared" si="30"/>
        <v>13</v>
      </c>
      <c r="C376" t="s">
        <v>800</v>
      </c>
      <c r="D376" t="str">
        <f>"154"</f>
        <v>154</v>
      </c>
      <c r="E376" t="str">
        <f t="shared" si="27"/>
        <v>V. MCFARLAND</v>
      </c>
      <c r="F376" t="s">
        <v>530</v>
      </c>
      <c r="G376" t="str">
        <f t="shared" si="28"/>
        <v>13154</v>
      </c>
      <c r="H376" t="s">
        <v>531</v>
      </c>
      <c r="I376" t="str">
        <f t="shared" si="29"/>
        <v>13154</v>
      </c>
      <c r="J376" t="s">
        <v>839</v>
      </c>
    </row>
    <row r="377" spans="1:10" x14ac:dyDescent="0.25">
      <c r="A377">
        <v>76</v>
      </c>
      <c r="B377" t="str">
        <f t="shared" si="30"/>
        <v>13</v>
      </c>
      <c r="C377" t="s">
        <v>800</v>
      </c>
      <c r="D377" t="str">
        <f>"157"</f>
        <v>157</v>
      </c>
      <c r="E377" t="str">
        <f t="shared" si="27"/>
        <v>V. MOUNT HOREB</v>
      </c>
      <c r="F377" t="s">
        <v>530</v>
      </c>
      <c r="G377" t="str">
        <f t="shared" si="28"/>
        <v>13157</v>
      </c>
      <c r="H377" t="s">
        <v>531</v>
      </c>
      <c r="I377" t="str">
        <f t="shared" si="29"/>
        <v>13157</v>
      </c>
      <c r="J377" t="s">
        <v>840</v>
      </c>
    </row>
    <row r="378" spans="1:10" x14ac:dyDescent="0.25">
      <c r="A378">
        <v>76</v>
      </c>
      <c r="B378" t="str">
        <f t="shared" si="30"/>
        <v>13</v>
      </c>
      <c r="C378" t="s">
        <v>800</v>
      </c>
      <c r="D378" t="str">
        <f>"165"</f>
        <v>165</v>
      </c>
      <c r="E378" t="str">
        <f t="shared" si="27"/>
        <v>V. OREGON</v>
      </c>
      <c r="F378" t="s">
        <v>530</v>
      </c>
      <c r="G378" t="str">
        <f t="shared" si="28"/>
        <v>13165</v>
      </c>
      <c r="H378" t="s">
        <v>531</v>
      </c>
      <c r="I378" t="str">
        <f t="shared" si="29"/>
        <v>13165</v>
      </c>
      <c r="J378" t="s">
        <v>820</v>
      </c>
    </row>
    <row r="379" spans="1:10" x14ac:dyDescent="0.25">
      <c r="A379">
        <v>76</v>
      </c>
      <c r="B379" t="str">
        <f t="shared" si="30"/>
        <v>13</v>
      </c>
      <c r="C379" t="s">
        <v>800</v>
      </c>
      <c r="D379" t="str">
        <f>"176"</f>
        <v>176</v>
      </c>
      <c r="E379" t="str">
        <f t="shared" si="27"/>
        <v>V. ROCKDALE</v>
      </c>
      <c r="F379" t="s">
        <v>530</v>
      </c>
      <c r="G379" t="str">
        <f t="shared" si="28"/>
        <v>13176</v>
      </c>
      <c r="H379" t="s">
        <v>531</v>
      </c>
      <c r="I379" t="str">
        <f t="shared" si="29"/>
        <v>13176</v>
      </c>
      <c r="J379" t="s">
        <v>841</v>
      </c>
    </row>
    <row r="380" spans="1:10" x14ac:dyDescent="0.25">
      <c r="A380">
        <v>76</v>
      </c>
      <c r="B380" t="str">
        <f t="shared" si="30"/>
        <v>13</v>
      </c>
      <c r="C380" t="s">
        <v>800</v>
      </c>
      <c r="D380" t="str">
        <f>"181"</f>
        <v>181</v>
      </c>
      <c r="E380" t="str">
        <f t="shared" si="27"/>
        <v>V. SHOREWOOD HILLS</v>
      </c>
      <c r="F380" t="s">
        <v>530</v>
      </c>
      <c r="G380" t="str">
        <f t="shared" si="28"/>
        <v>13181</v>
      </c>
      <c r="H380" t="s">
        <v>531</v>
      </c>
      <c r="I380" t="str">
        <f t="shared" si="29"/>
        <v>13181</v>
      </c>
      <c r="J380" t="s">
        <v>842</v>
      </c>
    </row>
    <row r="381" spans="1:10" x14ac:dyDescent="0.25">
      <c r="A381">
        <v>76</v>
      </c>
      <c r="B381" t="str">
        <f t="shared" si="30"/>
        <v>13</v>
      </c>
      <c r="C381" t="s">
        <v>800</v>
      </c>
      <c r="D381" t="str">
        <f>"191"</f>
        <v>191</v>
      </c>
      <c r="E381" t="str">
        <f t="shared" si="27"/>
        <v>V. WAUNAKEE</v>
      </c>
      <c r="F381" t="s">
        <v>530</v>
      </c>
      <c r="G381" t="str">
        <f t="shared" si="28"/>
        <v>13191</v>
      </c>
      <c r="H381" t="s">
        <v>531</v>
      </c>
      <c r="I381" t="str">
        <f t="shared" si="29"/>
        <v>13191</v>
      </c>
      <c r="J381" t="s">
        <v>843</v>
      </c>
    </row>
    <row r="382" spans="1:10" x14ac:dyDescent="0.25">
      <c r="A382">
        <v>76</v>
      </c>
      <c r="B382" t="str">
        <f t="shared" si="30"/>
        <v>13</v>
      </c>
      <c r="C382" t="s">
        <v>800</v>
      </c>
      <c r="D382" t="str">
        <f>"196"</f>
        <v>196</v>
      </c>
      <c r="E382" t="str">
        <f t="shared" si="27"/>
        <v>V. WINDSOR</v>
      </c>
      <c r="F382" t="s">
        <v>530</v>
      </c>
      <c r="G382" t="str">
        <f t="shared" si="28"/>
        <v>13196</v>
      </c>
      <c r="H382" t="s">
        <v>531</v>
      </c>
      <c r="I382" t="str">
        <f t="shared" si="29"/>
        <v>13196</v>
      </c>
      <c r="J382" t="s">
        <v>844</v>
      </c>
    </row>
    <row r="383" spans="1:10" x14ac:dyDescent="0.25">
      <c r="A383">
        <v>76</v>
      </c>
      <c r="B383" t="str">
        <f t="shared" si="30"/>
        <v>13</v>
      </c>
      <c r="C383" t="s">
        <v>800</v>
      </c>
      <c r="D383" t="str">
        <f>"221"</f>
        <v>221</v>
      </c>
      <c r="E383" t="str">
        <f t="shared" si="27"/>
        <v>C. EDGERTON</v>
      </c>
      <c r="F383" t="s">
        <v>533</v>
      </c>
      <c r="G383" t="str">
        <f t="shared" si="28"/>
        <v>13221</v>
      </c>
      <c r="H383" t="s">
        <v>534</v>
      </c>
      <c r="I383" t="str">
        <f t="shared" si="29"/>
        <v>13221</v>
      </c>
      <c r="J383" t="s">
        <v>845</v>
      </c>
    </row>
    <row r="384" spans="1:10" x14ac:dyDescent="0.25">
      <c r="A384">
        <v>76</v>
      </c>
      <c r="B384" t="str">
        <f t="shared" si="30"/>
        <v>13</v>
      </c>
      <c r="C384" t="s">
        <v>800</v>
      </c>
      <c r="D384" t="str">
        <f>"225"</f>
        <v>225</v>
      </c>
      <c r="E384" t="str">
        <f t="shared" si="27"/>
        <v>C. FITCHBURG</v>
      </c>
      <c r="F384" t="s">
        <v>533</v>
      </c>
      <c r="G384" t="str">
        <f t="shared" si="28"/>
        <v>13225</v>
      </c>
      <c r="H384" t="s">
        <v>534</v>
      </c>
      <c r="I384" t="str">
        <f t="shared" si="29"/>
        <v>13225</v>
      </c>
      <c r="J384" t="s">
        <v>846</v>
      </c>
    </row>
    <row r="385" spans="1:10" x14ac:dyDescent="0.25">
      <c r="A385">
        <v>76</v>
      </c>
      <c r="B385" t="str">
        <f t="shared" si="30"/>
        <v>13</v>
      </c>
      <c r="C385" t="s">
        <v>800</v>
      </c>
      <c r="D385" t="str">
        <f>"251"</f>
        <v>251</v>
      </c>
      <c r="E385" t="str">
        <f t="shared" si="27"/>
        <v>C. MADISON</v>
      </c>
      <c r="F385" t="s">
        <v>533</v>
      </c>
      <c r="G385" t="str">
        <f t="shared" si="28"/>
        <v>13251</v>
      </c>
      <c r="H385" t="s">
        <v>534</v>
      </c>
      <c r="I385" t="str">
        <f t="shared" si="29"/>
        <v>13251</v>
      </c>
      <c r="J385" t="s">
        <v>815</v>
      </c>
    </row>
    <row r="386" spans="1:10" x14ac:dyDescent="0.25">
      <c r="A386">
        <v>76</v>
      </c>
      <c r="B386" t="str">
        <f t="shared" si="30"/>
        <v>13</v>
      </c>
      <c r="C386" t="s">
        <v>800</v>
      </c>
      <c r="D386" t="str">
        <f>"255"</f>
        <v>255</v>
      </c>
      <c r="E386" t="str">
        <f t="shared" ref="E386:E449" si="31">F386&amp;J386</f>
        <v>C. MIDDLETON</v>
      </c>
      <c r="F386" t="s">
        <v>533</v>
      </c>
      <c r="G386" t="str">
        <f t="shared" ref="G386:G449" si="32">B386&amp;D386</f>
        <v>13255</v>
      </c>
      <c r="H386" t="s">
        <v>534</v>
      </c>
      <c r="I386" t="str">
        <f t="shared" si="29"/>
        <v>13255</v>
      </c>
      <c r="J386" t="s">
        <v>818</v>
      </c>
    </row>
    <row r="387" spans="1:10" x14ac:dyDescent="0.25">
      <c r="A387">
        <v>76</v>
      </c>
      <c r="B387" t="str">
        <f t="shared" si="30"/>
        <v>13</v>
      </c>
      <c r="C387" t="s">
        <v>800</v>
      </c>
      <c r="D387" t="str">
        <f>"258"</f>
        <v>258</v>
      </c>
      <c r="E387" t="str">
        <f t="shared" si="31"/>
        <v>C. MONONA</v>
      </c>
      <c r="F387" t="s">
        <v>533</v>
      </c>
      <c r="G387" t="str">
        <f t="shared" si="32"/>
        <v>13258</v>
      </c>
      <c r="H387" t="s">
        <v>534</v>
      </c>
      <c r="I387" t="str">
        <f t="shared" ref="I387:I450" si="33">B387&amp;D387</f>
        <v>13258</v>
      </c>
      <c r="J387" t="s">
        <v>847</v>
      </c>
    </row>
    <row r="388" spans="1:10" x14ac:dyDescent="0.25">
      <c r="A388">
        <v>76</v>
      </c>
      <c r="B388" t="str">
        <f t="shared" si="30"/>
        <v>13</v>
      </c>
      <c r="C388" t="s">
        <v>800</v>
      </c>
      <c r="D388" t="str">
        <f>"281"</f>
        <v>281</v>
      </c>
      <c r="E388" t="str">
        <f t="shared" si="31"/>
        <v>C. STOUGHTON</v>
      </c>
      <c r="F388" t="s">
        <v>533</v>
      </c>
      <c r="G388" t="str">
        <f t="shared" si="32"/>
        <v>13281</v>
      </c>
      <c r="H388" t="s">
        <v>534</v>
      </c>
      <c r="I388" t="str">
        <f t="shared" si="33"/>
        <v>13281</v>
      </c>
      <c r="J388" t="s">
        <v>848</v>
      </c>
    </row>
    <row r="389" spans="1:10" x14ac:dyDescent="0.25">
      <c r="A389">
        <v>76</v>
      </c>
      <c r="B389" t="str">
        <f t="shared" si="30"/>
        <v>13</v>
      </c>
      <c r="C389" t="s">
        <v>800</v>
      </c>
      <c r="D389" t="str">
        <f>"282"</f>
        <v>282</v>
      </c>
      <c r="E389" t="str">
        <f t="shared" si="31"/>
        <v>C. SUN PRAIRIE</v>
      </c>
      <c r="F389" t="s">
        <v>533</v>
      </c>
      <c r="G389" t="str">
        <f t="shared" si="32"/>
        <v>13282</v>
      </c>
      <c r="H389" t="s">
        <v>534</v>
      </c>
      <c r="I389" t="str">
        <f t="shared" si="33"/>
        <v>13282</v>
      </c>
      <c r="J389" t="s">
        <v>828</v>
      </c>
    </row>
    <row r="390" spans="1:10" x14ac:dyDescent="0.25">
      <c r="A390">
        <v>76</v>
      </c>
      <c r="B390" t="str">
        <f t="shared" si="30"/>
        <v>13</v>
      </c>
      <c r="C390" t="s">
        <v>800</v>
      </c>
      <c r="D390" t="str">
        <f>"286"</f>
        <v>286</v>
      </c>
      <c r="E390" t="str">
        <f t="shared" si="31"/>
        <v>C. VERONA</v>
      </c>
      <c r="F390" t="s">
        <v>533</v>
      </c>
      <c r="G390" t="str">
        <f t="shared" si="32"/>
        <v>13286</v>
      </c>
      <c r="H390" t="s">
        <v>534</v>
      </c>
      <c r="I390" t="str">
        <f t="shared" si="33"/>
        <v>13286</v>
      </c>
      <c r="J390" t="s">
        <v>830</v>
      </c>
    </row>
    <row r="391" spans="1:10" x14ac:dyDescent="0.25">
      <c r="A391">
        <v>76</v>
      </c>
      <c r="B391" t="str">
        <f t="shared" ref="B391:B434" si="34">"14"</f>
        <v>14</v>
      </c>
      <c r="C391" t="s">
        <v>849</v>
      </c>
      <c r="D391" t="str">
        <f>"002"</f>
        <v>002</v>
      </c>
      <c r="E391" t="str">
        <f t="shared" si="31"/>
        <v>T. ASHIPPUN</v>
      </c>
      <c r="F391" t="s">
        <v>511</v>
      </c>
      <c r="G391" t="str">
        <f t="shared" si="32"/>
        <v>14002</v>
      </c>
      <c r="H391" t="s">
        <v>512</v>
      </c>
      <c r="I391" t="str">
        <f t="shared" si="33"/>
        <v>14002</v>
      </c>
      <c r="J391" t="s">
        <v>850</v>
      </c>
    </row>
    <row r="392" spans="1:10" x14ac:dyDescent="0.25">
      <c r="A392">
        <v>76</v>
      </c>
      <c r="B392" t="str">
        <f t="shared" si="34"/>
        <v>14</v>
      </c>
      <c r="C392" t="s">
        <v>849</v>
      </c>
      <c r="D392" t="str">
        <f>"004"</f>
        <v>004</v>
      </c>
      <c r="E392" t="str">
        <f t="shared" si="31"/>
        <v>T. BEAVER DAM</v>
      </c>
      <c r="F392" t="s">
        <v>511</v>
      </c>
      <c r="G392" t="str">
        <f t="shared" si="32"/>
        <v>14004</v>
      </c>
      <c r="H392" t="s">
        <v>512</v>
      </c>
      <c r="I392" t="str">
        <f t="shared" si="33"/>
        <v>14004</v>
      </c>
      <c r="J392" t="s">
        <v>851</v>
      </c>
    </row>
    <row r="393" spans="1:10" x14ac:dyDescent="0.25">
      <c r="A393">
        <v>76</v>
      </c>
      <c r="B393" t="str">
        <f t="shared" si="34"/>
        <v>14</v>
      </c>
      <c r="C393" t="s">
        <v>849</v>
      </c>
      <c r="D393" t="str">
        <f>"006"</f>
        <v>006</v>
      </c>
      <c r="E393" t="str">
        <f t="shared" si="31"/>
        <v>T. BURNETT</v>
      </c>
      <c r="F393" t="s">
        <v>511</v>
      </c>
      <c r="G393" t="str">
        <f t="shared" si="32"/>
        <v>14006</v>
      </c>
      <c r="H393" t="s">
        <v>512</v>
      </c>
      <c r="I393" t="str">
        <f t="shared" si="33"/>
        <v>14006</v>
      </c>
      <c r="J393" t="s">
        <v>852</v>
      </c>
    </row>
    <row r="394" spans="1:10" x14ac:dyDescent="0.25">
      <c r="A394">
        <v>76</v>
      </c>
      <c r="B394" t="str">
        <f t="shared" si="34"/>
        <v>14</v>
      </c>
      <c r="C394" t="s">
        <v>849</v>
      </c>
      <c r="D394" t="str">
        <f>"008"</f>
        <v>008</v>
      </c>
      <c r="E394" t="str">
        <f t="shared" si="31"/>
        <v>T. CALAMUS</v>
      </c>
      <c r="F394" t="s">
        <v>511</v>
      </c>
      <c r="G394" t="str">
        <f t="shared" si="32"/>
        <v>14008</v>
      </c>
      <c r="H394" t="s">
        <v>512</v>
      </c>
      <c r="I394" t="str">
        <f t="shared" si="33"/>
        <v>14008</v>
      </c>
      <c r="J394" t="s">
        <v>853</v>
      </c>
    </row>
    <row r="395" spans="1:10" x14ac:dyDescent="0.25">
      <c r="A395">
        <v>76</v>
      </c>
      <c r="B395" t="str">
        <f t="shared" si="34"/>
        <v>14</v>
      </c>
      <c r="C395" t="s">
        <v>849</v>
      </c>
      <c r="D395" t="str">
        <f>"010"</f>
        <v>010</v>
      </c>
      <c r="E395" t="str">
        <f t="shared" si="31"/>
        <v>T. CHESTER</v>
      </c>
      <c r="F395" t="s">
        <v>511</v>
      </c>
      <c r="G395" t="str">
        <f t="shared" si="32"/>
        <v>14010</v>
      </c>
      <c r="H395" t="s">
        <v>512</v>
      </c>
      <c r="I395" t="str">
        <f t="shared" si="33"/>
        <v>14010</v>
      </c>
      <c r="J395" t="s">
        <v>854</v>
      </c>
    </row>
    <row r="396" spans="1:10" x14ac:dyDescent="0.25">
      <c r="A396">
        <v>76</v>
      </c>
      <c r="B396" t="str">
        <f t="shared" si="34"/>
        <v>14</v>
      </c>
      <c r="C396" t="s">
        <v>849</v>
      </c>
      <c r="D396" t="str">
        <f>"012"</f>
        <v>012</v>
      </c>
      <c r="E396" t="str">
        <f t="shared" si="31"/>
        <v>T. CLYMAN</v>
      </c>
      <c r="F396" t="s">
        <v>511</v>
      </c>
      <c r="G396" t="str">
        <f t="shared" si="32"/>
        <v>14012</v>
      </c>
      <c r="H396" t="s">
        <v>512</v>
      </c>
      <c r="I396" t="str">
        <f t="shared" si="33"/>
        <v>14012</v>
      </c>
      <c r="J396" t="s">
        <v>855</v>
      </c>
    </row>
    <row r="397" spans="1:10" x14ac:dyDescent="0.25">
      <c r="A397">
        <v>76</v>
      </c>
      <c r="B397" t="str">
        <f t="shared" si="34"/>
        <v>14</v>
      </c>
      <c r="C397" t="s">
        <v>849</v>
      </c>
      <c r="D397" t="str">
        <f>"014"</f>
        <v>014</v>
      </c>
      <c r="E397" t="str">
        <f t="shared" si="31"/>
        <v>T. ELBA</v>
      </c>
      <c r="F397" t="s">
        <v>511</v>
      </c>
      <c r="G397" t="str">
        <f t="shared" si="32"/>
        <v>14014</v>
      </c>
      <c r="H397" t="s">
        <v>512</v>
      </c>
      <c r="I397" t="str">
        <f t="shared" si="33"/>
        <v>14014</v>
      </c>
      <c r="J397" t="s">
        <v>856</v>
      </c>
    </row>
    <row r="398" spans="1:10" x14ac:dyDescent="0.25">
      <c r="A398">
        <v>76</v>
      </c>
      <c r="B398" t="str">
        <f t="shared" si="34"/>
        <v>14</v>
      </c>
      <c r="C398" t="s">
        <v>849</v>
      </c>
      <c r="D398" t="str">
        <f>"016"</f>
        <v>016</v>
      </c>
      <c r="E398" t="str">
        <f t="shared" si="31"/>
        <v>T. EMMET</v>
      </c>
      <c r="F398" t="s">
        <v>511</v>
      </c>
      <c r="G398" t="str">
        <f t="shared" si="32"/>
        <v>14016</v>
      </c>
      <c r="H398" t="s">
        <v>512</v>
      </c>
      <c r="I398" t="str">
        <f t="shared" si="33"/>
        <v>14016</v>
      </c>
      <c r="J398" t="s">
        <v>857</v>
      </c>
    </row>
    <row r="399" spans="1:10" x14ac:dyDescent="0.25">
      <c r="A399">
        <v>76</v>
      </c>
      <c r="B399" t="str">
        <f t="shared" si="34"/>
        <v>14</v>
      </c>
      <c r="C399" t="s">
        <v>849</v>
      </c>
      <c r="D399" t="str">
        <f>"018"</f>
        <v>018</v>
      </c>
      <c r="E399" t="str">
        <f t="shared" si="31"/>
        <v>T. FOX LAKE</v>
      </c>
      <c r="F399" t="s">
        <v>511</v>
      </c>
      <c r="G399" t="str">
        <f t="shared" si="32"/>
        <v>14018</v>
      </c>
      <c r="H399" t="s">
        <v>512</v>
      </c>
      <c r="I399" t="str">
        <f t="shared" si="33"/>
        <v>14018</v>
      </c>
      <c r="J399" t="s">
        <v>858</v>
      </c>
    </row>
    <row r="400" spans="1:10" x14ac:dyDescent="0.25">
      <c r="A400">
        <v>76</v>
      </c>
      <c r="B400" t="str">
        <f t="shared" si="34"/>
        <v>14</v>
      </c>
      <c r="C400" t="s">
        <v>849</v>
      </c>
      <c r="D400" t="str">
        <f>"020"</f>
        <v>020</v>
      </c>
      <c r="E400" t="str">
        <f t="shared" si="31"/>
        <v>T. HERMAN</v>
      </c>
      <c r="F400" t="s">
        <v>511</v>
      </c>
      <c r="G400" t="str">
        <f t="shared" si="32"/>
        <v>14020</v>
      </c>
      <c r="H400" t="s">
        <v>512</v>
      </c>
      <c r="I400" t="str">
        <f t="shared" si="33"/>
        <v>14020</v>
      </c>
      <c r="J400" t="s">
        <v>859</v>
      </c>
    </row>
    <row r="401" spans="1:10" x14ac:dyDescent="0.25">
      <c r="A401">
        <v>76</v>
      </c>
      <c r="B401" t="str">
        <f t="shared" si="34"/>
        <v>14</v>
      </c>
      <c r="C401" t="s">
        <v>849</v>
      </c>
      <c r="D401" t="str">
        <f>"022"</f>
        <v>022</v>
      </c>
      <c r="E401" t="str">
        <f t="shared" si="31"/>
        <v>T. HUBBARD</v>
      </c>
      <c r="F401" t="s">
        <v>511</v>
      </c>
      <c r="G401" t="str">
        <f t="shared" si="32"/>
        <v>14022</v>
      </c>
      <c r="H401" t="s">
        <v>512</v>
      </c>
      <c r="I401" t="str">
        <f t="shared" si="33"/>
        <v>14022</v>
      </c>
      <c r="J401" t="s">
        <v>860</v>
      </c>
    </row>
    <row r="402" spans="1:10" x14ac:dyDescent="0.25">
      <c r="A402">
        <v>76</v>
      </c>
      <c r="B402" t="str">
        <f t="shared" si="34"/>
        <v>14</v>
      </c>
      <c r="C402" t="s">
        <v>849</v>
      </c>
      <c r="D402" t="str">
        <f>"024"</f>
        <v>024</v>
      </c>
      <c r="E402" t="str">
        <f t="shared" si="31"/>
        <v>T. HUSTISFORD</v>
      </c>
      <c r="F402" t="s">
        <v>511</v>
      </c>
      <c r="G402" t="str">
        <f t="shared" si="32"/>
        <v>14024</v>
      </c>
      <c r="H402" t="s">
        <v>512</v>
      </c>
      <c r="I402" t="str">
        <f t="shared" si="33"/>
        <v>14024</v>
      </c>
      <c r="J402" t="s">
        <v>861</v>
      </c>
    </row>
    <row r="403" spans="1:10" x14ac:dyDescent="0.25">
      <c r="A403">
        <v>76</v>
      </c>
      <c r="B403" t="str">
        <f t="shared" si="34"/>
        <v>14</v>
      </c>
      <c r="C403" t="s">
        <v>849</v>
      </c>
      <c r="D403" t="str">
        <f>"026"</f>
        <v>026</v>
      </c>
      <c r="E403" t="str">
        <f t="shared" si="31"/>
        <v>T. LEBANON</v>
      </c>
      <c r="F403" t="s">
        <v>511</v>
      </c>
      <c r="G403" t="str">
        <f t="shared" si="32"/>
        <v>14026</v>
      </c>
      <c r="H403" t="s">
        <v>512</v>
      </c>
      <c r="I403" t="str">
        <f t="shared" si="33"/>
        <v>14026</v>
      </c>
      <c r="J403" t="s">
        <v>862</v>
      </c>
    </row>
    <row r="404" spans="1:10" x14ac:dyDescent="0.25">
      <c r="A404">
        <v>76</v>
      </c>
      <c r="B404" t="str">
        <f t="shared" si="34"/>
        <v>14</v>
      </c>
      <c r="C404" t="s">
        <v>849</v>
      </c>
      <c r="D404" t="str">
        <f>"028"</f>
        <v>028</v>
      </c>
      <c r="E404" t="str">
        <f t="shared" si="31"/>
        <v>T. LEROY</v>
      </c>
      <c r="F404" t="s">
        <v>511</v>
      </c>
      <c r="G404" t="str">
        <f t="shared" si="32"/>
        <v>14028</v>
      </c>
      <c r="H404" t="s">
        <v>512</v>
      </c>
      <c r="I404" t="str">
        <f t="shared" si="33"/>
        <v>14028</v>
      </c>
      <c r="J404" t="s">
        <v>863</v>
      </c>
    </row>
    <row r="405" spans="1:10" x14ac:dyDescent="0.25">
      <c r="A405">
        <v>76</v>
      </c>
      <c r="B405" t="str">
        <f t="shared" si="34"/>
        <v>14</v>
      </c>
      <c r="C405" t="s">
        <v>849</v>
      </c>
      <c r="D405" t="str">
        <f>"030"</f>
        <v>030</v>
      </c>
      <c r="E405" t="str">
        <f t="shared" si="31"/>
        <v>T. LOMIRA</v>
      </c>
      <c r="F405" t="s">
        <v>511</v>
      </c>
      <c r="G405" t="str">
        <f t="shared" si="32"/>
        <v>14030</v>
      </c>
      <c r="H405" t="s">
        <v>512</v>
      </c>
      <c r="I405" t="str">
        <f t="shared" si="33"/>
        <v>14030</v>
      </c>
      <c r="J405" t="s">
        <v>864</v>
      </c>
    </row>
    <row r="406" spans="1:10" x14ac:dyDescent="0.25">
      <c r="A406">
        <v>76</v>
      </c>
      <c r="B406" t="str">
        <f t="shared" si="34"/>
        <v>14</v>
      </c>
      <c r="C406" t="s">
        <v>849</v>
      </c>
      <c r="D406" t="str">
        <f>"032"</f>
        <v>032</v>
      </c>
      <c r="E406" t="str">
        <f t="shared" si="31"/>
        <v>T. LOWELL</v>
      </c>
      <c r="F406" t="s">
        <v>511</v>
      </c>
      <c r="G406" t="str">
        <f t="shared" si="32"/>
        <v>14032</v>
      </c>
      <c r="H406" t="s">
        <v>512</v>
      </c>
      <c r="I406" t="str">
        <f t="shared" si="33"/>
        <v>14032</v>
      </c>
      <c r="J406" t="s">
        <v>865</v>
      </c>
    </row>
    <row r="407" spans="1:10" x14ac:dyDescent="0.25">
      <c r="A407">
        <v>76</v>
      </c>
      <c r="B407" t="str">
        <f t="shared" si="34"/>
        <v>14</v>
      </c>
      <c r="C407" t="s">
        <v>849</v>
      </c>
      <c r="D407" t="str">
        <f>"034"</f>
        <v>034</v>
      </c>
      <c r="E407" t="str">
        <f t="shared" si="31"/>
        <v>T. OAK GROVE</v>
      </c>
      <c r="F407" t="s">
        <v>511</v>
      </c>
      <c r="G407" t="str">
        <f t="shared" si="32"/>
        <v>14034</v>
      </c>
      <c r="H407" t="s">
        <v>512</v>
      </c>
      <c r="I407" t="str">
        <f t="shared" si="33"/>
        <v>14034</v>
      </c>
      <c r="J407" t="s">
        <v>568</v>
      </c>
    </row>
    <row r="408" spans="1:10" x14ac:dyDescent="0.25">
      <c r="A408">
        <v>76</v>
      </c>
      <c r="B408" t="str">
        <f t="shared" si="34"/>
        <v>14</v>
      </c>
      <c r="C408" t="s">
        <v>849</v>
      </c>
      <c r="D408" t="str">
        <f>"036"</f>
        <v>036</v>
      </c>
      <c r="E408" t="str">
        <f t="shared" si="31"/>
        <v>T. PORTLAND</v>
      </c>
      <c r="F408" t="s">
        <v>511</v>
      </c>
      <c r="G408" t="str">
        <f t="shared" si="32"/>
        <v>14036</v>
      </c>
      <c r="H408" t="s">
        <v>512</v>
      </c>
      <c r="I408" t="str">
        <f t="shared" si="33"/>
        <v>14036</v>
      </c>
      <c r="J408" t="s">
        <v>866</v>
      </c>
    </row>
    <row r="409" spans="1:10" x14ac:dyDescent="0.25">
      <c r="A409">
        <v>76</v>
      </c>
      <c r="B409" t="str">
        <f t="shared" si="34"/>
        <v>14</v>
      </c>
      <c r="C409" t="s">
        <v>849</v>
      </c>
      <c r="D409" t="str">
        <f>"038"</f>
        <v>038</v>
      </c>
      <c r="E409" t="str">
        <f t="shared" si="31"/>
        <v>T. RUBICON</v>
      </c>
      <c r="F409" t="s">
        <v>511</v>
      </c>
      <c r="G409" t="str">
        <f t="shared" si="32"/>
        <v>14038</v>
      </c>
      <c r="H409" t="s">
        <v>512</v>
      </c>
      <c r="I409" t="str">
        <f t="shared" si="33"/>
        <v>14038</v>
      </c>
      <c r="J409" t="s">
        <v>867</v>
      </c>
    </row>
    <row r="410" spans="1:10" x14ac:dyDescent="0.25">
      <c r="A410">
        <v>76</v>
      </c>
      <c r="B410" t="str">
        <f t="shared" si="34"/>
        <v>14</v>
      </c>
      <c r="C410" t="s">
        <v>849</v>
      </c>
      <c r="D410" t="str">
        <f>"040"</f>
        <v>040</v>
      </c>
      <c r="E410" t="str">
        <f t="shared" si="31"/>
        <v>T. SHIELDS</v>
      </c>
      <c r="F410" t="s">
        <v>511</v>
      </c>
      <c r="G410" t="str">
        <f t="shared" si="32"/>
        <v>14040</v>
      </c>
      <c r="H410" t="s">
        <v>512</v>
      </c>
      <c r="I410" t="str">
        <f t="shared" si="33"/>
        <v>14040</v>
      </c>
      <c r="J410" t="s">
        <v>868</v>
      </c>
    </row>
    <row r="411" spans="1:10" x14ac:dyDescent="0.25">
      <c r="A411">
        <v>76</v>
      </c>
      <c r="B411" t="str">
        <f t="shared" si="34"/>
        <v>14</v>
      </c>
      <c r="C411" t="s">
        <v>849</v>
      </c>
      <c r="D411" t="str">
        <f>"042"</f>
        <v>042</v>
      </c>
      <c r="E411" t="str">
        <f t="shared" si="31"/>
        <v>T. THERESA</v>
      </c>
      <c r="F411" t="s">
        <v>511</v>
      </c>
      <c r="G411" t="str">
        <f t="shared" si="32"/>
        <v>14042</v>
      </c>
      <c r="H411" t="s">
        <v>512</v>
      </c>
      <c r="I411" t="str">
        <f t="shared" si="33"/>
        <v>14042</v>
      </c>
      <c r="J411" t="s">
        <v>869</v>
      </c>
    </row>
    <row r="412" spans="1:10" x14ac:dyDescent="0.25">
      <c r="A412">
        <v>76</v>
      </c>
      <c r="B412" t="str">
        <f t="shared" si="34"/>
        <v>14</v>
      </c>
      <c r="C412" t="s">
        <v>849</v>
      </c>
      <c r="D412" t="str">
        <f>"044"</f>
        <v>044</v>
      </c>
      <c r="E412" t="str">
        <f t="shared" si="31"/>
        <v>T. TRENTON</v>
      </c>
      <c r="F412" t="s">
        <v>511</v>
      </c>
      <c r="G412" t="str">
        <f t="shared" si="32"/>
        <v>14044</v>
      </c>
      <c r="H412" t="s">
        <v>512</v>
      </c>
      <c r="I412" t="str">
        <f t="shared" si="33"/>
        <v>14044</v>
      </c>
      <c r="J412" t="s">
        <v>870</v>
      </c>
    </row>
    <row r="413" spans="1:10" x14ac:dyDescent="0.25">
      <c r="A413">
        <v>76</v>
      </c>
      <c r="B413" t="str">
        <f t="shared" si="34"/>
        <v>14</v>
      </c>
      <c r="C413" t="s">
        <v>849</v>
      </c>
      <c r="D413" t="str">
        <f>"046"</f>
        <v>046</v>
      </c>
      <c r="E413" t="str">
        <f t="shared" si="31"/>
        <v>T. WESTFORD</v>
      </c>
      <c r="F413" t="s">
        <v>511</v>
      </c>
      <c r="G413" t="str">
        <f t="shared" si="32"/>
        <v>14046</v>
      </c>
      <c r="H413" t="s">
        <v>512</v>
      </c>
      <c r="I413" t="str">
        <f t="shared" si="33"/>
        <v>14046</v>
      </c>
      <c r="J413" t="s">
        <v>871</v>
      </c>
    </row>
    <row r="414" spans="1:10" x14ac:dyDescent="0.25">
      <c r="A414">
        <v>76</v>
      </c>
      <c r="B414" t="str">
        <f t="shared" si="34"/>
        <v>14</v>
      </c>
      <c r="C414" t="s">
        <v>849</v>
      </c>
      <c r="D414" t="str">
        <f>"048"</f>
        <v>048</v>
      </c>
      <c r="E414" t="str">
        <f t="shared" si="31"/>
        <v>T. WILLIAMSTOWN</v>
      </c>
      <c r="F414" t="s">
        <v>511</v>
      </c>
      <c r="G414" t="str">
        <f t="shared" si="32"/>
        <v>14048</v>
      </c>
      <c r="H414" t="s">
        <v>512</v>
      </c>
      <c r="I414" t="str">
        <f t="shared" si="33"/>
        <v>14048</v>
      </c>
      <c r="J414" t="s">
        <v>872</v>
      </c>
    </row>
    <row r="415" spans="1:10" x14ac:dyDescent="0.25">
      <c r="A415">
        <v>76</v>
      </c>
      <c r="B415" t="str">
        <f t="shared" si="34"/>
        <v>14</v>
      </c>
      <c r="C415" t="s">
        <v>849</v>
      </c>
      <c r="D415" t="str">
        <f>"106"</f>
        <v>106</v>
      </c>
      <c r="E415" t="str">
        <f t="shared" si="31"/>
        <v>V. BROWNSVILLE</v>
      </c>
      <c r="F415" t="s">
        <v>530</v>
      </c>
      <c r="G415" t="str">
        <f t="shared" si="32"/>
        <v>14106</v>
      </c>
      <c r="H415" t="s">
        <v>531</v>
      </c>
      <c r="I415" t="str">
        <f t="shared" si="33"/>
        <v>14106</v>
      </c>
      <c r="J415" t="s">
        <v>873</v>
      </c>
    </row>
    <row r="416" spans="1:10" x14ac:dyDescent="0.25">
      <c r="A416">
        <v>76</v>
      </c>
      <c r="B416" t="str">
        <f t="shared" si="34"/>
        <v>14</v>
      </c>
      <c r="C416" t="s">
        <v>849</v>
      </c>
      <c r="D416" t="str">
        <f>"111"</f>
        <v>111</v>
      </c>
      <c r="E416" t="str">
        <f t="shared" si="31"/>
        <v>V. CLYMAN</v>
      </c>
      <c r="F416" t="s">
        <v>530</v>
      </c>
      <c r="G416" t="str">
        <f t="shared" si="32"/>
        <v>14111</v>
      </c>
      <c r="H416" t="s">
        <v>531</v>
      </c>
      <c r="I416" t="str">
        <f t="shared" si="33"/>
        <v>14111</v>
      </c>
      <c r="J416" t="s">
        <v>855</v>
      </c>
    </row>
    <row r="417" spans="1:10" x14ac:dyDescent="0.25">
      <c r="A417">
        <v>76</v>
      </c>
      <c r="B417" t="str">
        <f t="shared" si="34"/>
        <v>14</v>
      </c>
      <c r="C417" t="s">
        <v>849</v>
      </c>
      <c r="D417" t="str">
        <f>"136"</f>
        <v>136</v>
      </c>
      <c r="E417" t="str">
        <f t="shared" si="31"/>
        <v>V. HUSTISFORD</v>
      </c>
      <c r="F417" t="s">
        <v>530</v>
      </c>
      <c r="G417" t="str">
        <f t="shared" si="32"/>
        <v>14136</v>
      </c>
      <c r="H417" t="s">
        <v>531</v>
      </c>
      <c r="I417" t="str">
        <f t="shared" si="33"/>
        <v>14136</v>
      </c>
      <c r="J417" t="s">
        <v>861</v>
      </c>
    </row>
    <row r="418" spans="1:10" x14ac:dyDescent="0.25">
      <c r="A418">
        <v>76</v>
      </c>
      <c r="B418" t="str">
        <f t="shared" si="34"/>
        <v>14</v>
      </c>
      <c r="C418" t="s">
        <v>849</v>
      </c>
      <c r="D418" t="str">
        <f>"141"</f>
        <v>141</v>
      </c>
      <c r="E418" t="str">
        <f t="shared" si="31"/>
        <v>V. IRON RIDGE</v>
      </c>
      <c r="F418" t="s">
        <v>530</v>
      </c>
      <c r="G418" t="str">
        <f t="shared" si="32"/>
        <v>14141</v>
      </c>
      <c r="H418" t="s">
        <v>531</v>
      </c>
      <c r="I418" t="str">
        <f t="shared" si="33"/>
        <v>14141</v>
      </c>
      <c r="J418" t="s">
        <v>874</v>
      </c>
    </row>
    <row r="419" spans="1:10" x14ac:dyDescent="0.25">
      <c r="A419">
        <v>76</v>
      </c>
      <c r="B419" t="str">
        <f t="shared" si="34"/>
        <v>14</v>
      </c>
      <c r="C419" t="s">
        <v>849</v>
      </c>
      <c r="D419" t="str">
        <f>"143"</f>
        <v>143</v>
      </c>
      <c r="E419" t="str">
        <f t="shared" si="31"/>
        <v>V. KEKOSKEE</v>
      </c>
      <c r="F419" t="s">
        <v>530</v>
      </c>
      <c r="G419" t="str">
        <f t="shared" si="32"/>
        <v>14143</v>
      </c>
      <c r="H419" t="s">
        <v>531</v>
      </c>
      <c r="I419" t="str">
        <f t="shared" si="33"/>
        <v>14143</v>
      </c>
      <c r="J419" t="s">
        <v>875</v>
      </c>
    </row>
    <row r="420" spans="1:10" x14ac:dyDescent="0.25">
      <c r="A420">
        <v>76</v>
      </c>
      <c r="B420" t="str">
        <f t="shared" si="34"/>
        <v>14</v>
      </c>
      <c r="C420" t="s">
        <v>849</v>
      </c>
      <c r="D420" t="str">
        <f>"146"</f>
        <v>146</v>
      </c>
      <c r="E420" t="str">
        <f t="shared" si="31"/>
        <v>V. LOMIRA</v>
      </c>
      <c r="F420" t="s">
        <v>530</v>
      </c>
      <c r="G420" t="str">
        <f t="shared" si="32"/>
        <v>14146</v>
      </c>
      <c r="H420" t="s">
        <v>531</v>
      </c>
      <c r="I420" t="str">
        <f t="shared" si="33"/>
        <v>14146</v>
      </c>
      <c r="J420" t="s">
        <v>864</v>
      </c>
    </row>
    <row r="421" spans="1:10" x14ac:dyDescent="0.25">
      <c r="A421">
        <v>76</v>
      </c>
      <c r="B421" t="str">
        <f t="shared" si="34"/>
        <v>14</v>
      </c>
      <c r="C421" t="s">
        <v>849</v>
      </c>
      <c r="D421" t="str">
        <f>"147"</f>
        <v>147</v>
      </c>
      <c r="E421" t="str">
        <f t="shared" si="31"/>
        <v>V. LOWELL</v>
      </c>
      <c r="F421" t="s">
        <v>530</v>
      </c>
      <c r="G421" t="str">
        <f t="shared" si="32"/>
        <v>14147</v>
      </c>
      <c r="H421" t="s">
        <v>531</v>
      </c>
      <c r="I421" t="str">
        <f t="shared" si="33"/>
        <v>14147</v>
      </c>
      <c r="J421" t="s">
        <v>865</v>
      </c>
    </row>
    <row r="422" spans="1:10" x14ac:dyDescent="0.25">
      <c r="A422">
        <v>76</v>
      </c>
      <c r="B422" t="str">
        <f t="shared" si="34"/>
        <v>14</v>
      </c>
      <c r="C422" t="s">
        <v>849</v>
      </c>
      <c r="D422" t="str">
        <f>"161"</f>
        <v>161</v>
      </c>
      <c r="E422" t="str">
        <f t="shared" si="31"/>
        <v>V. NEOSHO</v>
      </c>
      <c r="F422" t="s">
        <v>530</v>
      </c>
      <c r="G422" t="str">
        <f t="shared" si="32"/>
        <v>14161</v>
      </c>
      <c r="H422" t="s">
        <v>531</v>
      </c>
      <c r="I422" t="str">
        <f t="shared" si="33"/>
        <v>14161</v>
      </c>
      <c r="J422" t="s">
        <v>876</v>
      </c>
    </row>
    <row r="423" spans="1:10" x14ac:dyDescent="0.25">
      <c r="A423">
        <v>76</v>
      </c>
      <c r="B423" t="str">
        <f t="shared" si="34"/>
        <v>14</v>
      </c>
      <c r="C423" t="s">
        <v>849</v>
      </c>
      <c r="D423" t="str">
        <f>"176"</f>
        <v>176</v>
      </c>
      <c r="E423" t="str">
        <f t="shared" si="31"/>
        <v>V. RANDOLPH</v>
      </c>
      <c r="F423" t="s">
        <v>530</v>
      </c>
      <c r="G423" t="str">
        <f t="shared" si="32"/>
        <v>14176</v>
      </c>
      <c r="H423" t="s">
        <v>531</v>
      </c>
      <c r="I423" t="str">
        <f t="shared" si="33"/>
        <v>14176</v>
      </c>
      <c r="J423" t="s">
        <v>769</v>
      </c>
    </row>
    <row r="424" spans="1:10" x14ac:dyDescent="0.25">
      <c r="A424">
        <v>76</v>
      </c>
      <c r="B424" t="str">
        <f t="shared" si="34"/>
        <v>14</v>
      </c>
      <c r="C424" t="s">
        <v>849</v>
      </c>
      <c r="D424" t="str">
        <f>"177"</f>
        <v>177</v>
      </c>
      <c r="E424" t="str">
        <f t="shared" si="31"/>
        <v>V. REESEVILLE</v>
      </c>
      <c r="F424" t="s">
        <v>530</v>
      </c>
      <c r="G424" t="str">
        <f t="shared" si="32"/>
        <v>14177</v>
      </c>
      <c r="H424" t="s">
        <v>531</v>
      </c>
      <c r="I424" t="str">
        <f t="shared" si="33"/>
        <v>14177</v>
      </c>
      <c r="J424" t="s">
        <v>877</v>
      </c>
    </row>
    <row r="425" spans="1:10" x14ac:dyDescent="0.25">
      <c r="A425">
        <v>76</v>
      </c>
      <c r="B425" t="str">
        <f t="shared" si="34"/>
        <v>14</v>
      </c>
      <c r="C425" t="s">
        <v>849</v>
      </c>
      <c r="D425" t="str">
        <f>"186"</f>
        <v>186</v>
      </c>
      <c r="E425" t="str">
        <f t="shared" si="31"/>
        <v>V. THERESA</v>
      </c>
      <c r="F425" t="s">
        <v>530</v>
      </c>
      <c r="G425" t="str">
        <f t="shared" si="32"/>
        <v>14186</v>
      </c>
      <c r="H425" t="s">
        <v>531</v>
      </c>
      <c r="I425" t="str">
        <f t="shared" si="33"/>
        <v>14186</v>
      </c>
      <c r="J425" t="s">
        <v>869</v>
      </c>
    </row>
    <row r="426" spans="1:10" x14ac:dyDescent="0.25">
      <c r="A426">
        <v>76</v>
      </c>
      <c r="B426" t="str">
        <f t="shared" si="34"/>
        <v>14</v>
      </c>
      <c r="C426" t="s">
        <v>849</v>
      </c>
      <c r="D426" t="str">
        <f>"206"</f>
        <v>206</v>
      </c>
      <c r="E426" t="str">
        <f t="shared" si="31"/>
        <v>C. BEAVER DAM</v>
      </c>
      <c r="F426" t="s">
        <v>533</v>
      </c>
      <c r="G426" t="str">
        <f t="shared" si="32"/>
        <v>14206</v>
      </c>
      <c r="H426" t="s">
        <v>534</v>
      </c>
      <c r="I426" t="str">
        <f t="shared" si="33"/>
        <v>14206</v>
      </c>
      <c r="J426" t="s">
        <v>851</v>
      </c>
    </row>
    <row r="427" spans="1:10" x14ac:dyDescent="0.25">
      <c r="A427">
        <v>76</v>
      </c>
      <c r="B427" t="str">
        <f t="shared" si="34"/>
        <v>14</v>
      </c>
      <c r="C427" t="s">
        <v>849</v>
      </c>
      <c r="D427" t="str">
        <f>"211"</f>
        <v>211</v>
      </c>
      <c r="E427" t="str">
        <f t="shared" si="31"/>
        <v>C. COLUMBUS</v>
      </c>
      <c r="F427" t="s">
        <v>533</v>
      </c>
      <c r="G427" t="str">
        <f t="shared" si="32"/>
        <v>14211</v>
      </c>
      <c r="H427" t="s">
        <v>534</v>
      </c>
      <c r="I427" t="str">
        <f t="shared" si="33"/>
        <v>14211</v>
      </c>
      <c r="J427" t="s">
        <v>755</v>
      </c>
    </row>
    <row r="428" spans="1:10" x14ac:dyDescent="0.25">
      <c r="A428">
        <v>76</v>
      </c>
      <c r="B428" t="str">
        <f t="shared" si="34"/>
        <v>14</v>
      </c>
      <c r="C428" t="s">
        <v>849</v>
      </c>
      <c r="D428" t="str">
        <f>"226"</f>
        <v>226</v>
      </c>
      <c r="E428" t="str">
        <f t="shared" si="31"/>
        <v>C. FOX LAKE</v>
      </c>
      <c r="F428" t="s">
        <v>533</v>
      </c>
      <c r="G428" t="str">
        <f t="shared" si="32"/>
        <v>14226</v>
      </c>
      <c r="H428" t="s">
        <v>534</v>
      </c>
      <c r="I428" t="str">
        <f t="shared" si="33"/>
        <v>14226</v>
      </c>
      <c r="J428" t="s">
        <v>858</v>
      </c>
    </row>
    <row r="429" spans="1:10" x14ac:dyDescent="0.25">
      <c r="A429">
        <v>76</v>
      </c>
      <c r="B429" t="str">
        <f t="shared" si="34"/>
        <v>14</v>
      </c>
      <c r="C429" t="s">
        <v>849</v>
      </c>
      <c r="D429" t="str">
        <f>"230"</f>
        <v>230</v>
      </c>
      <c r="E429" t="str">
        <f t="shared" si="31"/>
        <v>C. HARTFORD</v>
      </c>
      <c r="F429" t="s">
        <v>533</v>
      </c>
      <c r="G429" t="str">
        <f t="shared" si="32"/>
        <v>14230</v>
      </c>
      <c r="H429" t="s">
        <v>534</v>
      </c>
      <c r="I429" t="str">
        <f t="shared" si="33"/>
        <v>14230</v>
      </c>
      <c r="J429" t="s">
        <v>878</v>
      </c>
    </row>
    <row r="430" spans="1:10" x14ac:dyDescent="0.25">
      <c r="A430">
        <v>76</v>
      </c>
      <c r="B430" t="str">
        <f t="shared" si="34"/>
        <v>14</v>
      </c>
      <c r="C430" t="s">
        <v>849</v>
      </c>
      <c r="D430" t="str">
        <f>"236"</f>
        <v>236</v>
      </c>
      <c r="E430" t="str">
        <f t="shared" si="31"/>
        <v>C. HORICON</v>
      </c>
      <c r="F430" t="s">
        <v>533</v>
      </c>
      <c r="G430" t="str">
        <f t="shared" si="32"/>
        <v>14236</v>
      </c>
      <c r="H430" t="s">
        <v>534</v>
      </c>
      <c r="I430" t="str">
        <f t="shared" si="33"/>
        <v>14236</v>
      </c>
      <c r="J430" t="s">
        <v>879</v>
      </c>
    </row>
    <row r="431" spans="1:10" x14ac:dyDescent="0.25">
      <c r="A431">
        <v>76</v>
      </c>
      <c r="B431" t="str">
        <f t="shared" si="34"/>
        <v>14</v>
      </c>
      <c r="C431" t="s">
        <v>849</v>
      </c>
      <c r="D431" t="str">
        <f>"241"</f>
        <v>241</v>
      </c>
      <c r="E431" t="str">
        <f t="shared" si="31"/>
        <v>C. JUNEAU</v>
      </c>
      <c r="F431" t="s">
        <v>533</v>
      </c>
      <c r="G431" t="str">
        <f t="shared" si="32"/>
        <v>14241</v>
      </c>
      <c r="H431" t="s">
        <v>534</v>
      </c>
      <c r="I431" t="str">
        <f t="shared" si="33"/>
        <v>14241</v>
      </c>
      <c r="J431" t="s">
        <v>880</v>
      </c>
    </row>
    <row r="432" spans="1:10" x14ac:dyDescent="0.25">
      <c r="A432">
        <v>76</v>
      </c>
      <c r="B432" t="str">
        <f t="shared" si="34"/>
        <v>14</v>
      </c>
      <c r="C432" t="s">
        <v>849</v>
      </c>
      <c r="D432" t="str">
        <f>"251"</f>
        <v>251</v>
      </c>
      <c r="E432" t="str">
        <f t="shared" si="31"/>
        <v>C. MAYVILLE</v>
      </c>
      <c r="F432" t="s">
        <v>533</v>
      </c>
      <c r="G432" t="str">
        <f t="shared" si="32"/>
        <v>14251</v>
      </c>
      <c r="H432" t="s">
        <v>534</v>
      </c>
      <c r="I432" t="str">
        <f t="shared" si="33"/>
        <v>14251</v>
      </c>
      <c r="J432" t="s">
        <v>731</v>
      </c>
    </row>
    <row r="433" spans="1:10" x14ac:dyDescent="0.25">
      <c r="A433">
        <v>76</v>
      </c>
      <c r="B433" t="str">
        <f t="shared" si="34"/>
        <v>14</v>
      </c>
      <c r="C433" t="s">
        <v>849</v>
      </c>
      <c r="D433" t="str">
        <f>"291"</f>
        <v>291</v>
      </c>
      <c r="E433" t="str">
        <f t="shared" si="31"/>
        <v>C. WATERTOWN</v>
      </c>
      <c r="F433" t="s">
        <v>533</v>
      </c>
      <c r="G433" t="str">
        <f t="shared" si="32"/>
        <v>14291</v>
      </c>
      <c r="H433" t="s">
        <v>534</v>
      </c>
      <c r="I433" t="str">
        <f t="shared" si="33"/>
        <v>14291</v>
      </c>
      <c r="J433" t="s">
        <v>881</v>
      </c>
    </row>
    <row r="434" spans="1:10" x14ac:dyDescent="0.25">
      <c r="A434">
        <v>76</v>
      </c>
      <c r="B434" t="str">
        <f t="shared" si="34"/>
        <v>14</v>
      </c>
      <c r="C434" t="s">
        <v>849</v>
      </c>
      <c r="D434" t="str">
        <f>"292"</f>
        <v>292</v>
      </c>
      <c r="E434" t="str">
        <f t="shared" si="31"/>
        <v>C. WAUPUN</v>
      </c>
      <c r="F434" t="s">
        <v>533</v>
      </c>
      <c r="G434" t="str">
        <f t="shared" si="32"/>
        <v>14292</v>
      </c>
      <c r="H434" t="s">
        <v>534</v>
      </c>
      <c r="I434" t="str">
        <f t="shared" si="33"/>
        <v>14292</v>
      </c>
      <c r="J434" t="s">
        <v>882</v>
      </c>
    </row>
    <row r="435" spans="1:10" x14ac:dyDescent="0.25">
      <c r="A435">
        <v>81</v>
      </c>
      <c r="B435" t="str">
        <f t="shared" ref="B435:B453" si="35">"15"</f>
        <v>15</v>
      </c>
      <c r="C435" t="s">
        <v>883</v>
      </c>
      <c r="D435" t="str">
        <f>"002"</f>
        <v>002</v>
      </c>
      <c r="E435" t="str">
        <f t="shared" si="31"/>
        <v>T. BAILEYS HARBOR</v>
      </c>
      <c r="F435" t="s">
        <v>511</v>
      </c>
      <c r="G435" t="str">
        <f t="shared" si="32"/>
        <v>15002</v>
      </c>
      <c r="H435" t="s">
        <v>512</v>
      </c>
      <c r="I435" t="str">
        <f t="shared" si="33"/>
        <v>15002</v>
      </c>
      <c r="J435" t="s">
        <v>884</v>
      </c>
    </row>
    <row r="436" spans="1:10" x14ac:dyDescent="0.25">
      <c r="A436">
        <v>81</v>
      </c>
      <c r="B436" t="str">
        <f t="shared" si="35"/>
        <v>15</v>
      </c>
      <c r="C436" t="s">
        <v>883</v>
      </c>
      <c r="D436" t="str">
        <f>"004"</f>
        <v>004</v>
      </c>
      <c r="E436" t="str">
        <f t="shared" si="31"/>
        <v>T. BRUSSELS</v>
      </c>
      <c r="F436" t="s">
        <v>511</v>
      </c>
      <c r="G436" t="str">
        <f t="shared" si="32"/>
        <v>15004</v>
      </c>
      <c r="H436" t="s">
        <v>512</v>
      </c>
      <c r="I436" t="str">
        <f t="shared" si="33"/>
        <v>15004</v>
      </c>
      <c r="J436" t="s">
        <v>885</v>
      </c>
    </row>
    <row r="437" spans="1:10" x14ac:dyDescent="0.25">
      <c r="A437">
        <v>81</v>
      </c>
      <c r="B437" t="str">
        <f t="shared" si="35"/>
        <v>15</v>
      </c>
      <c r="C437" t="s">
        <v>883</v>
      </c>
      <c r="D437" t="str">
        <f>"006"</f>
        <v>006</v>
      </c>
      <c r="E437" t="str">
        <f t="shared" si="31"/>
        <v>T. CLAY BANKS</v>
      </c>
      <c r="F437" t="s">
        <v>511</v>
      </c>
      <c r="G437" t="str">
        <f t="shared" si="32"/>
        <v>15006</v>
      </c>
      <c r="H437" t="s">
        <v>512</v>
      </c>
      <c r="I437" t="str">
        <f t="shared" si="33"/>
        <v>15006</v>
      </c>
      <c r="J437" t="s">
        <v>886</v>
      </c>
    </row>
    <row r="438" spans="1:10" x14ac:dyDescent="0.25">
      <c r="A438">
        <v>81</v>
      </c>
      <c r="B438" t="str">
        <f t="shared" si="35"/>
        <v>15</v>
      </c>
      <c r="C438" t="s">
        <v>883</v>
      </c>
      <c r="D438" t="str">
        <f>"008"</f>
        <v>008</v>
      </c>
      <c r="E438" t="str">
        <f t="shared" si="31"/>
        <v>T. EGG HARBOR</v>
      </c>
      <c r="F438" t="s">
        <v>511</v>
      </c>
      <c r="G438" t="str">
        <f t="shared" si="32"/>
        <v>15008</v>
      </c>
      <c r="H438" t="s">
        <v>512</v>
      </c>
      <c r="I438" t="str">
        <f t="shared" si="33"/>
        <v>15008</v>
      </c>
      <c r="J438" t="s">
        <v>887</v>
      </c>
    </row>
    <row r="439" spans="1:10" x14ac:dyDescent="0.25">
      <c r="A439">
        <v>81</v>
      </c>
      <c r="B439" t="str">
        <f t="shared" si="35"/>
        <v>15</v>
      </c>
      <c r="C439" t="s">
        <v>883</v>
      </c>
      <c r="D439" t="str">
        <f>"010"</f>
        <v>010</v>
      </c>
      <c r="E439" t="str">
        <f t="shared" si="31"/>
        <v>T. FORESTVILLE</v>
      </c>
      <c r="F439" t="s">
        <v>511</v>
      </c>
      <c r="G439" t="str">
        <f t="shared" si="32"/>
        <v>15010</v>
      </c>
      <c r="H439" t="s">
        <v>512</v>
      </c>
      <c r="I439" t="str">
        <f t="shared" si="33"/>
        <v>15010</v>
      </c>
      <c r="J439" t="s">
        <v>888</v>
      </c>
    </row>
    <row r="440" spans="1:10" x14ac:dyDescent="0.25">
      <c r="A440">
        <v>81</v>
      </c>
      <c r="B440" t="str">
        <f t="shared" si="35"/>
        <v>15</v>
      </c>
      <c r="C440" t="s">
        <v>883</v>
      </c>
      <c r="D440" t="str">
        <f>"012"</f>
        <v>012</v>
      </c>
      <c r="E440" t="str">
        <f t="shared" si="31"/>
        <v>T. GARDNER</v>
      </c>
      <c r="F440" t="s">
        <v>511</v>
      </c>
      <c r="G440" t="str">
        <f t="shared" si="32"/>
        <v>15012</v>
      </c>
      <c r="H440" t="s">
        <v>512</v>
      </c>
      <c r="I440" t="str">
        <f t="shared" si="33"/>
        <v>15012</v>
      </c>
      <c r="J440" t="s">
        <v>889</v>
      </c>
    </row>
    <row r="441" spans="1:10" x14ac:dyDescent="0.25">
      <c r="A441">
        <v>81</v>
      </c>
      <c r="B441" t="str">
        <f t="shared" si="35"/>
        <v>15</v>
      </c>
      <c r="C441" t="s">
        <v>883</v>
      </c>
      <c r="D441" t="str">
        <f>"014"</f>
        <v>014</v>
      </c>
      <c r="E441" t="str">
        <f t="shared" si="31"/>
        <v>T. GIBRALTAR</v>
      </c>
      <c r="F441" t="s">
        <v>511</v>
      </c>
      <c r="G441" t="str">
        <f t="shared" si="32"/>
        <v>15014</v>
      </c>
      <c r="H441" t="s">
        <v>512</v>
      </c>
      <c r="I441" t="str">
        <f t="shared" si="33"/>
        <v>15014</v>
      </c>
      <c r="J441" t="s">
        <v>890</v>
      </c>
    </row>
    <row r="442" spans="1:10" x14ac:dyDescent="0.25">
      <c r="A442">
        <v>81</v>
      </c>
      <c r="B442" t="str">
        <f t="shared" si="35"/>
        <v>15</v>
      </c>
      <c r="C442" t="s">
        <v>883</v>
      </c>
      <c r="D442" t="str">
        <f>"016"</f>
        <v>016</v>
      </c>
      <c r="E442" t="str">
        <f t="shared" si="31"/>
        <v>T. JACKSONPORT</v>
      </c>
      <c r="F442" t="s">
        <v>511</v>
      </c>
      <c r="G442" t="str">
        <f t="shared" si="32"/>
        <v>15016</v>
      </c>
      <c r="H442" t="s">
        <v>512</v>
      </c>
      <c r="I442" t="str">
        <f t="shared" si="33"/>
        <v>15016</v>
      </c>
      <c r="J442" t="s">
        <v>891</v>
      </c>
    </row>
    <row r="443" spans="1:10" x14ac:dyDescent="0.25">
      <c r="A443">
        <v>81</v>
      </c>
      <c r="B443" t="str">
        <f t="shared" si="35"/>
        <v>15</v>
      </c>
      <c r="C443" t="s">
        <v>883</v>
      </c>
      <c r="D443" t="str">
        <f>"018"</f>
        <v>018</v>
      </c>
      <c r="E443" t="str">
        <f t="shared" si="31"/>
        <v>T. LIBERTY GROVE</v>
      </c>
      <c r="F443" t="s">
        <v>511</v>
      </c>
      <c r="G443" t="str">
        <f t="shared" si="32"/>
        <v>15018</v>
      </c>
      <c r="H443" t="s">
        <v>512</v>
      </c>
      <c r="I443" t="str">
        <f t="shared" si="33"/>
        <v>15018</v>
      </c>
      <c r="J443" t="s">
        <v>892</v>
      </c>
    </row>
    <row r="444" spans="1:10" x14ac:dyDescent="0.25">
      <c r="A444">
        <v>81</v>
      </c>
      <c r="B444" t="str">
        <f t="shared" si="35"/>
        <v>15</v>
      </c>
      <c r="C444" t="s">
        <v>883</v>
      </c>
      <c r="D444" t="str">
        <f>"020"</f>
        <v>020</v>
      </c>
      <c r="E444" t="str">
        <f t="shared" si="31"/>
        <v>T. NASEWAUPEE</v>
      </c>
      <c r="F444" t="s">
        <v>511</v>
      </c>
      <c r="G444" t="str">
        <f t="shared" si="32"/>
        <v>15020</v>
      </c>
      <c r="H444" t="s">
        <v>512</v>
      </c>
      <c r="I444" t="str">
        <f t="shared" si="33"/>
        <v>15020</v>
      </c>
      <c r="J444" t="s">
        <v>893</v>
      </c>
    </row>
    <row r="445" spans="1:10" x14ac:dyDescent="0.25">
      <c r="A445">
        <v>81</v>
      </c>
      <c r="B445" t="str">
        <f t="shared" si="35"/>
        <v>15</v>
      </c>
      <c r="C445" t="s">
        <v>883</v>
      </c>
      <c r="D445" t="str">
        <f>"022"</f>
        <v>022</v>
      </c>
      <c r="E445" t="str">
        <f t="shared" si="31"/>
        <v>T. SEVASTOPOL</v>
      </c>
      <c r="F445" t="s">
        <v>511</v>
      </c>
      <c r="G445" t="str">
        <f t="shared" si="32"/>
        <v>15022</v>
      </c>
      <c r="H445" t="s">
        <v>512</v>
      </c>
      <c r="I445" t="str">
        <f t="shared" si="33"/>
        <v>15022</v>
      </c>
      <c r="J445" t="s">
        <v>894</v>
      </c>
    </row>
    <row r="446" spans="1:10" x14ac:dyDescent="0.25">
      <c r="A446">
        <v>81</v>
      </c>
      <c r="B446" t="str">
        <f t="shared" si="35"/>
        <v>15</v>
      </c>
      <c r="C446" t="s">
        <v>883</v>
      </c>
      <c r="D446" t="str">
        <f>"024"</f>
        <v>024</v>
      </c>
      <c r="E446" t="str">
        <f t="shared" si="31"/>
        <v>T. STURGEON BAY</v>
      </c>
      <c r="F446" t="s">
        <v>511</v>
      </c>
      <c r="G446" t="str">
        <f t="shared" si="32"/>
        <v>15024</v>
      </c>
      <c r="H446" t="s">
        <v>512</v>
      </c>
      <c r="I446" t="str">
        <f t="shared" si="33"/>
        <v>15024</v>
      </c>
      <c r="J446" t="s">
        <v>895</v>
      </c>
    </row>
    <row r="447" spans="1:10" x14ac:dyDescent="0.25">
      <c r="A447">
        <v>81</v>
      </c>
      <c r="B447" t="str">
        <f t="shared" si="35"/>
        <v>15</v>
      </c>
      <c r="C447" t="s">
        <v>883</v>
      </c>
      <c r="D447" t="str">
        <f>"026"</f>
        <v>026</v>
      </c>
      <c r="E447" t="str">
        <f t="shared" si="31"/>
        <v>T. UNION</v>
      </c>
      <c r="F447" t="s">
        <v>511</v>
      </c>
      <c r="G447" t="str">
        <f t="shared" si="32"/>
        <v>15026</v>
      </c>
      <c r="H447" t="s">
        <v>512</v>
      </c>
      <c r="I447" t="str">
        <f t="shared" si="33"/>
        <v>15026</v>
      </c>
      <c r="J447" t="s">
        <v>664</v>
      </c>
    </row>
    <row r="448" spans="1:10" x14ac:dyDescent="0.25">
      <c r="A448">
        <v>81</v>
      </c>
      <c r="B448" t="str">
        <f t="shared" si="35"/>
        <v>15</v>
      </c>
      <c r="C448" t="s">
        <v>883</v>
      </c>
      <c r="D448" t="str">
        <f>"028"</f>
        <v>028</v>
      </c>
      <c r="E448" t="str">
        <f t="shared" si="31"/>
        <v>T. WASHINGTON</v>
      </c>
      <c r="F448" t="s">
        <v>511</v>
      </c>
      <c r="G448" t="str">
        <f t="shared" si="32"/>
        <v>15028</v>
      </c>
      <c r="H448" t="s">
        <v>512</v>
      </c>
      <c r="I448" t="str">
        <f t="shared" si="33"/>
        <v>15028</v>
      </c>
      <c r="J448" t="s">
        <v>896</v>
      </c>
    </row>
    <row r="449" spans="1:10" x14ac:dyDescent="0.25">
      <c r="A449">
        <v>81</v>
      </c>
      <c r="B449" t="str">
        <f t="shared" si="35"/>
        <v>15</v>
      </c>
      <c r="C449" t="s">
        <v>883</v>
      </c>
      <c r="D449" t="str">
        <f>"118"</f>
        <v>118</v>
      </c>
      <c r="E449" t="str">
        <f t="shared" si="31"/>
        <v>V. EGG HARBOR</v>
      </c>
      <c r="F449" t="s">
        <v>530</v>
      </c>
      <c r="G449" t="str">
        <f t="shared" si="32"/>
        <v>15118</v>
      </c>
      <c r="H449" t="s">
        <v>531</v>
      </c>
      <c r="I449" t="str">
        <f t="shared" si="33"/>
        <v>15118</v>
      </c>
      <c r="J449" t="s">
        <v>887</v>
      </c>
    </row>
    <row r="450" spans="1:10" x14ac:dyDescent="0.25">
      <c r="A450">
        <v>81</v>
      </c>
      <c r="B450" t="str">
        <f t="shared" si="35"/>
        <v>15</v>
      </c>
      <c r="C450" t="s">
        <v>883</v>
      </c>
      <c r="D450" t="str">
        <f>"121"</f>
        <v>121</v>
      </c>
      <c r="E450" t="str">
        <f t="shared" ref="E450:E513" si="36">F450&amp;J450</f>
        <v>V. EPHRAIM</v>
      </c>
      <c r="F450" t="s">
        <v>530</v>
      </c>
      <c r="G450" t="str">
        <f t="shared" ref="G450:G513" si="37">B450&amp;D450</f>
        <v>15121</v>
      </c>
      <c r="H450" t="s">
        <v>531</v>
      </c>
      <c r="I450" t="str">
        <f t="shared" si="33"/>
        <v>15121</v>
      </c>
      <c r="J450" t="s">
        <v>897</v>
      </c>
    </row>
    <row r="451" spans="1:10" x14ac:dyDescent="0.25">
      <c r="A451">
        <v>81</v>
      </c>
      <c r="B451" t="str">
        <f t="shared" si="35"/>
        <v>15</v>
      </c>
      <c r="C451" t="s">
        <v>883</v>
      </c>
      <c r="D451" t="str">
        <f>"127"</f>
        <v>127</v>
      </c>
      <c r="E451" t="str">
        <f t="shared" si="36"/>
        <v>V. FORESTVILLE</v>
      </c>
      <c r="F451" t="s">
        <v>530</v>
      </c>
      <c r="G451" t="str">
        <f t="shared" si="37"/>
        <v>15127</v>
      </c>
      <c r="H451" t="s">
        <v>531</v>
      </c>
      <c r="I451" t="str">
        <f t="shared" ref="I451:I514" si="38">B451&amp;D451</f>
        <v>15127</v>
      </c>
      <c r="J451" t="s">
        <v>888</v>
      </c>
    </row>
    <row r="452" spans="1:10" x14ac:dyDescent="0.25">
      <c r="A452">
        <v>81</v>
      </c>
      <c r="B452" t="str">
        <f t="shared" si="35"/>
        <v>15</v>
      </c>
      <c r="C452" t="s">
        <v>883</v>
      </c>
      <c r="D452" t="str">
        <f>"181"</f>
        <v>181</v>
      </c>
      <c r="E452" t="str">
        <f t="shared" si="36"/>
        <v>V. SISTER BAY</v>
      </c>
      <c r="F452" t="s">
        <v>530</v>
      </c>
      <c r="G452" t="str">
        <f t="shared" si="37"/>
        <v>15181</v>
      </c>
      <c r="H452" t="s">
        <v>531</v>
      </c>
      <c r="I452" t="str">
        <f t="shared" si="38"/>
        <v>15181</v>
      </c>
      <c r="J452" t="s">
        <v>898</v>
      </c>
    </row>
    <row r="453" spans="1:10" x14ac:dyDescent="0.25">
      <c r="A453">
        <v>81</v>
      </c>
      <c r="B453" t="str">
        <f t="shared" si="35"/>
        <v>15</v>
      </c>
      <c r="C453" t="s">
        <v>883</v>
      </c>
      <c r="D453" t="str">
        <f>"281"</f>
        <v>281</v>
      </c>
      <c r="E453" t="str">
        <f t="shared" si="36"/>
        <v>C. STURGEON BAY</v>
      </c>
      <c r="F453" t="s">
        <v>533</v>
      </c>
      <c r="G453" t="str">
        <f t="shared" si="37"/>
        <v>15281</v>
      </c>
      <c r="H453" t="s">
        <v>534</v>
      </c>
      <c r="I453" t="str">
        <f t="shared" si="38"/>
        <v>15281</v>
      </c>
      <c r="J453" t="s">
        <v>895</v>
      </c>
    </row>
    <row r="454" spans="1:10" x14ac:dyDescent="0.25">
      <c r="A454">
        <v>79</v>
      </c>
      <c r="B454" t="str">
        <f t="shared" ref="B454:B475" si="39">"16"</f>
        <v>16</v>
      </c>
      <c r="C454" t="s">
        <v>899</v>
      </c>
      <c r="D454" t="str">
        <f>"002"</f>
        <v>002</v>
      </c>
      <c r="E454" t="str">
        <f t="shared" si="36"/>
        <v>T. AMNICON</v>
      </c>
      <c r="F454" t="s">
        <v>511</v>
      </c>
      <c r="G454" t="str">
        <f t="shared" si="37"/>
        <v>16002</v>
      </c>
      <c r="H454" t="s">
        <v>512</v>
      </c>
      <c r="I454" t="str">
        <f t="shared" si="38"/>
        <v>16002</v>
      </c>
      <c r="J454" t="s">
        <v>900</v>
      </c>
    </row>
    <row r="455" spans="1:10" x14ac:dyDescent="0.25">
      <c r="A455">
        <v>79</v>
      </c>
      <c r="B455" t="str">
        <f t="shared" si="39"/>
        <v>16</v>
      </c>
      <c r="C455" t="s">
        <v>899</v>
      </c>
      <c r="D455" t="str">
        <f>"004"</f>
        <v>004</v>
      </c>
      <c r="E455" t="str">
        <f t="shared" si="36"/>
        <v>T. BENNETT</v>
      </c>
      <c r="F455" t="s">
        <v>511</v>
      </c>
      <c r="G455" t="str">
        <f t="shared" si="37"/>
        <v>16004</v>
      </c>
      <c r="H455" t="s">
        <v>512</v>
      </c>
      <c r="I455" t="str">
        <f t="shared" si="38"/>
        <v>16004</v>
      </c>
      <c r="J455" t="s">
        <v>901</v>
      </c>
    </row>
    <row r="456" spans="1:10" x14ac:dyDescent="0.25">
      <c r="A456">
        <v>79</v>
      </c>
      <c r="B456" t="str">
        <f t="shared" si="39"/>
        <v>16</v>
      </c>
      <c r="C456" t="s">
        <v>899</v>
      </c>
      <c r="D456" t="str">
        <f>"006"</f>
        <v>006</v>
      </c>
      <c r="E456" t="str">
        <f t="shared" si="36"/>
        <v>T. BRULE</v>
      </c>
      <c r="F456" t="s">
        <v>511</v>
      </c>
      <c r="G456" t="str">
        <f t="shared" si="37"/>
        <v>16006</v>
      </c>
      <c r="H456" t="s">
        <v>512</v>
      </c>
      <c r="I456" t="str">
        <f t="shared" si="38"/>
        <v>16006</v>
      </c>
      <c r="J456" t="s">
        <v>902</v>
      </c>
    </row>
    <row r="457" spans="1:10" x14ac:dyDescent="0.25">
      <c r="A457">
        <v>79</v>
      </c>
      <c r="B457" t="str">
        <f t="shared" si="39"/>
        <v>16</v>
      </c>
      <c r="C457" t="s">
        <v>899</v>
      </c>
      <c r="D457" t="str">
        <f>"008"</f>
        <v>008</v>
      </c>
      <c r="E457" t="str">
        <f t="shared" si="36"/>
        <v>T. CLOVERLAND</v>
      </c>
      <c r="F457" t="s">
        <v>511</v>
      </c>
      <c r="G457" t="str">
        <f t="shared" si="37"/>
        <v>16008</v>
      </c>
      <c r="H457" t="s">
        <v>512</v>
      </c>
      <c r="I457" t="str">
        <f t="shared" si="38"/>
        <v>16008</v>
      </c>
      <c r="J457" t="s">
        <v>903</v>
      </c>
    </row>
    <row r="458" spans="1:10" x14ac:dyDescent="0.25">
      <c r="A458">
        <v>79</v>
      </c>
      <c r="B458" t="str">
        <f t="shared" si="39"/>
        <v>16</v>
      </c>
      <c r="C458" t="s">
        <v>899</v>
      </c>
      <c r="D458" t="str">
        <f>"010"</f>
        <v>010</v>
      </c>
      <c r="E458" t="str">
        <f t="shared" si="36"/>
        <v>T. DAIRYLAND</v>
      </c>
      <c r="F458" t="s">
        <v>511</v>
      </c>
      <c r="G458" t="str">
        <f t="shared" si="37"/>
        <v>16010</v>
      </c>
      <c r="H458" t="s">
        <v>512</v>
      </c>
      <c r="I458" t="str">
        <f t="shared" si="38"/>
        <v>16010</v>
      </c>
      <c r="J458" t="s">
        <v>904</v>
      </c>
    </row>
    <row r="459" spans="1:10" x14ac:dyDescent="0.25">
      <c r="A459">
        <v>79</v>
      </c>
      <c r="B459" t="str">
        <f t="shared" si="39"/>
        <v>16</v>
      </c>
      <c r="C459" t="s">
        <v>899</v>
      </c>
      <c r="D459" t="str">
        <f>"012"</f>
        <v>012</v>
      </c>
      <c r="E459" t="str">
        <f t="shared" si="36"/>
        <v>T. GORDON</v>
      </c>
      <c r="F459" t="s">
        <v>511</v>
      </c>
      <c r="G459" t="str">
        <f t="shared" si="37"/>
        <v>16012</v>
      </c>
      <c r="H459" t="s">
        <v>512</v>
      </c>
      <c r="I459" t="str">
        <f t="shared" si="38"/>
        <v>16012</v>
      </c>
      <c r="J459" t="s">
        <v>541</v>
      </c>
    </row>
    <row r="460" spans="1:10" x14ac:dyDescent="0.25">
      <c r="A460">
        <v>79</v>
      </c>
      <c r="B460" t="str">
        <f t="shared" si="39"/>
        <v>16</v>
      </c>
      <c r="C460" t="s">
        <v>899</v>
      </c>
      <c r="D460" t="str">
        <f>"014"</f>
        <v>014</v>
      </c>
      <c r="E460" t="str">
        <f t="shared" si="36"/>
        <v>T. HAWTHORNE</v>
      </c>
      <c r="F460" t="s">
        <v>511</v>
      </c>
      <c r="G460" t="str">
        <f t="shared" si="37"/>
        <v>16014</v>
      </c>
      <c r="H460" t="s">
        <v>512</v>
      </c>
      <c r="I460" t="str">
        <f t="shared" si="38"/>
        <v>16014</v>
      </c>
      <c r="J460" t="s">
        <v>905</v>
      </c>
    </row>
    <row r="461" spans="1:10" x14ac:dyDescent="0.25">
      <c r="A461">
        <v>79</v>
      </c>
      <c r="B461" t="str">
        <f t="shared" si="39"/>
        <v>16</v>
      </c>
      <c r="C461" t="s">
        <v>899</v>
      </c>
      <c r="D461" t="str">
        <f>"016"</f>
        <v>016</v>
      </c>
      <c r="E461" t="str">
        <f t="shared" si="36"/>
        <v>T. HIGHLAND</v>
      </c>
      <c r="F461" t="s">
        <v>511</v>
      </c>
      <c r="G461" t="str">
        <f t="shared" si="37"/>
        <v>16016</v>
      </c>
      <c r="H461" t="s">
        <v>512</v>
      </c>
      <c r="I461" t="str">
        <f t="shared" si="38"/>
        <v>16016</v>
      </c>
      <c r="J461" t="s">
        <v>906</v>
      </c>
    </row>
    <row r="462" spans="1:10" x14ac:dyDescent="0.25">
      <c r="A462">
        <v>79</v>
      </c>
      <c r="B462" t="str">
        <f t="shared" si="39"/>
        <v>16</v>
      </c>
      <c r="C462" t="s">
        <v>899</v>
      </c>
      <c r="D462" t="str">
        <f>"018"</f>
        <v>018</v>
      </c>
      <c r="E462" t="str">
        <f t="shared" si="36"/>
        <v>T. LAKESIDE</v>
      </c>
      <c r="F462" t="s">
        <v>511</v>
      </c>
      <c r="G462" t="str">
        <f t="shared" si="37"/>
        <v>16018</v>
      </c>
      <c r="H462" t="s">
        <v>512</v>
      </c>
      <c r="I462" t="str">
        <f t="shared" si="38"/>
        <v>16018</v>
      </c>
      <c r="J462" t="s">
        <v>907</v>
      </c>
    </row>
    <row r="463" spans="1:10" x14ac:dyDescent="0.25">
      <c r="A463">
        <v>79</v>
      </c>
      <c r="B463" t="str">
        <f t="shared" si="39"/>
        <v>16</v>
      </c>
      <c r="C463" t="s">
        <v>899</v>
      </c>
      <c r="D463" t="str">
        <f>"020"</f>
        <v>020</v>
      </c>
      <c r="E463" t="str">
        <f t="shared" si="36"/>
        <v>T. MAPLE</v>
      </c>
      <c r="F463" t="s">
        <v>511</v>
      </c>
      <c r="G463" t="str">
        <f t="shared" si="37"/>
        <v>16020</v>
      </c>
      <c r="H463" t="s">
        <v>512</v>
      </c>
      <c r="I463" t="str">
        <f t="shared" si="38"/>
        <v>16020</v>
      </c>
      <c r="J463" t="s">
        <v>908</v>
      </c>
    </row>
    <row r="464" spans="1:10" x14ac:dyDescent="0.25">
      <c r="A464">
        <v>79</v>
      </c>
      <c r="B464" t="str">
        <f t="shared" si="39"/>
        <v>16</v>
      </c>
      <c r="C464" t="s">
        <v>899</v>
      </c>
      <c r="D464" t="str">
        <f>"022"</f>
        <v>022</v>
      </c>
      <c r="E464" t="str">
        <f t="shared" si="36"/>
        <v>T. OAKLAND</v>
      </c>
      <c r="F464" t="s">
        <v>511</v>
      </c>
      <c r="G464" t="str">
        <f t="shared" si="37"/>
        <v>16022</v>
      </c>
      <c r="H464" t="s">
        <v>512</v>
      </c>
      <c r="I464" t="str">
        <f t="shared" si="38"/>
        <v>16022</v>
      </c>
      <c r="J464" t="s">
        <v>657</v>
      </c>
    </row>
    <row r="465" spans="1:10" x14ac:dyDescent="0.25">
      <c r="A465">
        <v>79</v>
      </c>
      <c r="B465" t="str">
        <f t="shared" si="39"/>
        <v>16</v>
      </c>
      <c r="C465" t="s">
        <v>899</v>
      </c>
      <c r="D465" t="str">
        <f>"024"</f>
        <v>024</v>
      </c>
      <c r="E465" t="str">
        <f t="shared" si="36"/>
        <v>T. PARKLAND</v>
      </c>
      <c r="F465" t="s">
        <v>511</v>
      </c>
      <c r="G465" t="str">
        <f t="shared" si="37"/>
        <v>16024</v>
      </c>
      <c r="H465" t="s">
        <v>512</v>
      </c>
      <c r="I465" t="str">
        <f t="shared" si="38"/>
        <v>16024</v>
      </c>
      <c r="J465" t="s">
        <v>909</v>
      </c>
    </row>
    <row r="466" spans="1:10" x14ac:dyDescent="0.25">
      <c r="A466">
        <v>79</v>
      </c>
      <c r="B466" t="str">
        <f t="shared" si="39"/>
        <v>16</v>
      </c>
      <c r="C466" t="s">
        <v>899</v>
      </c>
      <c r="D466" t="str">
        <f>"026"</f>
        <v>026</v>
      </c>
      <c r="E466" t="str">
        <f t="shared" si="36"/>
        <v>T. SOLON SPRINGS</v>
      </c>
      <c r="F466" t="s">
        <v>511</v>
      </c>
      <c r="G466" t="str">
        <f t="shared" si="37"/>
        <v>16026</v>
      </c>
      <c r="H466" t="s">
        <v>512</v>
      </c>
      <c r="I466" t="str">
        <f t="shared" si="38"/>
        <v>16026</v>
      </c>
      <c r="J466" t="s">
        <v>910</v>
      </c>
    </row>
    <row r="467" spans="1:10" x14ac:dyDescent="0.25">
      <c r="A467">
        <v>79</v>
      </c>
      <c r="B467" t="str">
        <f t="shared" si="39"/>
        <v>16</v>
      </c>
      <c r="C467" t="s">
        <v>899</v>
      </c>
      <c r="D467" t="str">
        <f>"028"</f>
        <v>028</v>
      </c>
      <c r="E467" t="str">
        <f t="shared" si="36"/>
        <v>T. SUMMIT</v>
      </c>
      <c r="F467" t="s">
        <v>511</v>
      </c>
      <c r="G467" t="str">
        <f t="shared" si="37"/>
        <v>16028</v>
      </c>
      <c r="H467" t="s">
        <v>512</v>
      </c>
      <c r="I467" t="str">
        <f t="shared" si="38"/>
        <v>16028</v>
      </c>
      <c r="J467" t="s">
        <v>911</v>
      </c>
    </row>
    <row r="468" spans="1:10" x14ac:dyDescent="0.25">
      <c r="A468">
        <v>79</v>
      </c>
      <c r="B468" t="str">
        <f t="shared" si="39"/>
        <v>16</v>
      </c>
      <c r="C468" t="s">
        <v>899</v>
      </c>
      <c r="D468" t="str">
        <f>"030"</f>
        <v>030</v>
      </c>
      <c r="E468" t="str">
        <f t="shared" si="36"/>
        <v>T. SUPERIOR</v>
      </c>
      <c r="F468" t="s">
        <v>511</v>
      </c>
      <c r="G468" t="str">
        <f t="shared" si="37"/>
        <v>16030</v>
      </c>
      <c r="H468" t="s">
        <v>512</v>
      </c>
      <c r="I468" t="str">
        <f t="shared" si="38"/>
        <v>16030</v>
      </c>
      <c r="J468" t="s">
        <v>912</v>
      </c>
    </row>
    <row r="469" spans="1:10" x14ac:dyDescent="0.25">
      <c r="A469">
        <v>79</v>
      </c>
      <c r="B469" t="str">
        <f t="shared" si="39"/>
        <v>16</v>
      </c>
      <c r="C469" t="s">
        <v>899</v>
      </c>
      <c r="D469" t="str">
        <f>"032"</f>
        <v>032</v>
      </c>
      <c r="E469" t="str">
        <f t="shared" si="36"/>
        <v>T. WASCOTT</v>
      </c>
      <c r="F469" t="s">
        <v>511</v>
      </c>
      <c r="G469" t="str">
        <f t="shared" si="37"/>
        <v>16032</v>
      </c>
      <c r="H469" t="s">
        <v>512</v>
      </c>
      <c r="I469" t="str">
        <f t="shared" si="38"/>
        <v>16032</v>
      </c>
      <c r="J469" t="s">
        <v>913</v>
      </c>
    </row>
    <row r="470" spans="1:10" x14ac:dyDescent="0.25">
      <c r="A470">
        <v>79</v>
      </c>
      <c r="B470" t="str">
        <f t="shared" si="39"/>
        <v>16</v>
      </c>
      <c r="C470" t="s">
        <v>899</v>
      </c>
      <c r="D470" t="str">
        <f>"146"</f>
        <v>146</v>
      </c>
      <c r="E470" t="str">
        <f t="shared" si="36"/>
        <v>V. LAKE NEBAGAMON</v>
      </c>
      <c r="F470" t="s">
        <v>530</v>
      </c>
      <c r="G470" t="str">
        <f t="shared" si="37"/>
        <v>16146</v>
      </c>
      <c r="H470" t="s">
        <v>531</v>
      </c>
      <c r="I470" t="str">
        <f t="shared" si="38"/>
        <v>16146</v>
      </c>
      <c r="J470" t="s">
        <v>914</v>
      </c>
    </row>
    <row r="471" spans="1:10" x14ac:dyDescent="0.25">
      <c r="A471">
        <v>79</v>
      </c>
      <c r="B471" t="str">
        <f t="shared" si="39"/>
        <v>16</v>
      </c>
      <c r="C471" t="s">
        <v>899</v>
      </c>
      <c r="D471" t="str">
        <f>"165"</f>
        <v>165</v>
      </c>
      <c r="E471" t="str">
        <f t="shared" si="36"/>
        <v>V. OLIVER</v>
      </c>
      <c r="F471" t="s">
        <v>530</v>
      </c>
      <c r="G471" t="str">
        <f t="shared" si="37"/>
        <v>16165</v>
      </c>
      <c r="H471" t="s">
        <v>531</v>
      </c>
      <c r="I471" t="str">
        <f t="shared" si="38"/>
        <v>16165</v>
      </c>
      <c r="J471" t="s">
        <v>915</v>
      </c>
    </row>
    <row r="472" spans="1:10" x14ac:dyDescent="0.25">
      <c r="A472">
        <v>79</v>
      </c>
      <c r="B472" t="str">
        <f t="shared" si="39"/>
        <v>16</v>
      </c>
      <c r="C472" t="s">
        <v>899</v>
      </c>
      <c r="D472" t="str">
        <f>"171"</f>
        <v>171</v>
      </c>
      <c r="E472" t="str">
        <f t="shared" si="36"/>
        <v>V. POPLAR</v>
      </c>
      <c r="F472" t="s">
        <v>530</v>
      </c>
      <c r="G472" t="str">
        <f t="shared" si="37"/>
        <v>16171</v>
      </c>
      <c r="H472" t="s">
        <v>531</v>
      </c>
      <c r="I472" t="str">
        <f t="shared" si="38"/>
        <v>16171</v>
      </c>
      <c r="J472" t="s">
        <v>916</v>
      </c>
    </row>
    <row r="473" spans="1:10" x14ac:dyDescent="0.25">
      <c r="A473">
        <v>79</v>
      </c>
      <c r="B473" t="str">
        <f t="shared" si="39"/>
        <v>16</v>
      </c>
      <c r="C473" t="s">
        <v>899</v>
      </c>
      <c r="D473" t="str">
        <f>"181"</f>
        <v>181</v>
      </c>
      <c r="E473" t="str">
        <f t="shared" si="36"/>
        <v>V. SOLON SPRINGS</v>
      </c>
      <c r="F473" t="s">
        <v>530</v>
      </c>
      <c r="G473" t="str">
        <f t="shared" si="37"/>
        <v>16181</v>
      </c>
      <c r="H473" t="s">
        <v>531</v>
      </c>
      <c r="I473" t="str">
        <f t="shared" si="38"/>
        <v>16181</v>
      </c>
      <c r="J473" t="s">
        <v>910</v>
      </c>
    </row>
    <row r="474" spans="1:10" x14ac:dyDescent="0.25">
      <c r="A474">
        <v>79</v>
      </c>
      <c r="B474" t="str">
        <f t="shared" si="39"/>
        <v>16</v>
      </c>
      <c r="C474" t="s">
        <v>899</v>
      </c>
      <c r="D474" t="str">
        <f>"182"</f>
        <v>182</v>
      </c>
      <c r="E474" t="str">
        <f t="shared" si="36"/>
        <v>V. SUPERIOR</v>
      </c>
      <c r="F474" t="s">
        <v>530</v>
      </c>
      <c r="G474" t="str">
        <f t="shared" si="37"/>
        <v>16182</v>
      </c>
      <c r="H474" t="s">
        <v>531</v>
      </c>
      <c r="I474" t="str">
        <f t="shared" si="38"/>
        <v>16182</v>
      </c>
      <c r="J474" t="s">
        <v>912</v>
      </c>
    </row>
    <row r="475" spans="1:10" x14ac:dyDescent="0.25">
      <c r="A475">
        <v>79</v>
      </c>
      <c r="B475" t="str">
        <f t="shared" si="39"/>
        <v>16</v>
      </c>
      <c r="C475" t="s">
        <v>899</v>
      </c>
      <c r="D475" t="str">
        <f>"281"</f>
        <v>281</v>
      </c>
      <c r="E475" t="str">
        <f t="shared" si="36"/>
        <v>C. SUPERIOR</v>
      </c>
      <c r="F475" t="s">
        <v>533</v>
      </c>
      <c r="G475" t="str">
        <f t="shared" si="37"/>
        <v>16281</v>
      </c>
      <c r="H475" t="s">
        <v>534</v>
      </c>
      <c r="I475" t="str">
        <f t="shared" si="38"/>
        <v>16281</v>
      </c>
      <c r="J475" t="s">
        <v>912</v>
      </c>
    </row>
    <row r="476" spans="1:10" x14ac:dyDescent="0.25">
      <c r="A476">
        <v>79</v>
      </c>
      <c r="B476" t="str">
        <f t="shared" ref="B476:B505" si="40">"17"</f>
        <v>17</v>
      </c>
      <c r="C476" t="s">
        <v>917</v>
      </c>
      <c r="D476" t="str">
        <f>"002"</f>
        <v>002</v>
      </c>
      <c r="E476" t="str">
        <f t="shared" si="36"/>
        <v>T. COLFAX</v>
      </c>
      <c r="F476" t="s">
        <v>511</v>
      </c>
      <c r="G476" t="str">
        <f t="shared" si="37"/>
        <v>17002</v>
      </c>
      <c r="H476" t="s">
        <v>512</v>
      </c>
      <c r="I476" t="str">
        <f t="shared" si="38"/>
        <v>17002</v>
      </c>
      <c r="J476" t="s">
        <v>918</v>
      </c>
    </row>
    <row r="477" spans="1:10" x14ac:dyDescent="0.25">
      <c r="A477">
        <v>79</v>
      </c>
      <c r="B477" t="str">
        <f t="shared" si="40"/>
        <v>17</v>
      </c>
      <c r="C477" t="s">
        <v>917</v>
      </c>
      <c r="D477" t="str">
        <f>"004"</f>
        <v>004</v>
      </c>
      <c r="E477" t="str">
        <f t="shared" si="36"/>
        <v>T. DUNN</v>
      </c>
      <c r="F477" t="s">
        <v>511</v>
      </c>
      <c r="G477" t="str">
        <f t="shared" si="37"/>
        <v>17004</v>
      </c>
      <c r="H477" t="s">
        <v>512</v>
      </c>
      <c r="I477" t="str">
        <f t="shared" si="38"/>
        <v>17004</v>
      </c>
      <c r="J477" t="s">
        <v>814</v>
      </c>
    </row>
    <row r="478" spans="1:10" x14ac:dyDescent="0.25">
      <c r="A478">
        <v>79</v>
      </c>
      <c r="B478" t="str">
        <f t="shared" si="40"/>
        <v>17</v>
      </c>
      <c r="C478" t="s">
        <v>917</v>
      </c>
      <c r="D478" t="str">
        <f>"006"</f>
        <v>006</v>
      </c>
      <c r="E478" t="str">
        <f t="shared" si="36"/>
        <v>T. EAU GALLE</v>
      </c>
      <c r="F478" t="s">
        <v>511</v>
      </c>
      <c r="G478" t="str">
        <f t="shared" si="37"/>
        <v>17006</v>
      </c>
      <c r="H478" t="s">
        <v>512</v>
      </c>
      <c r="I478" t="str">
        <f t="shared" si="38"/>
        <v>17006</v>
      </c>
      <c r="J478" t="s">
        <v>919</v>
      </c>
    </row>
    <row r="479" spans="1:10" x14ac:dyDescent="0.25">
      <c r="A479">
        <v>79</v>
      </c>
      <c r="B479" t="str">
        <f t="shared" si="40"/>
        <v>17</v>
      </c>
      <c r="C479" t="s">
        <v>917</v>
      </c>
      <c r="D479" t="str">
        <f>"008"</f>
        <v>008</v>
      </c>
      <c r="E479" t="str">
        <f t="shared" si="36"/>
        <v>T. ELK MOUND</v>
      </c>
      <c r="F479" t="s">
        <v>511</v>
      </c>
      <c r="G479" t="str">
        <f t="shared" si="37"/>
        <v>17008</v>
      </c>
      <c r="H479" t="s">
        <v>512</v>
      </c>
      <c r="I479" t="str">
        <f t="shared" si="38"/>
        <v>17008</v>
      </c>
      <c r="J479" t="s">
        <v>920</v>
      </c>
    </row>
    <row r="480" spans="1:10" x14ac:dyDescent="0.25">
      <c r="A480">
        <v>79</v>
      </c>
      <c r="B480" t="str">
        <f t="shared" si="40"/>
        <v>17</v>
      </c>
      <c r="C480" t="s">
        <v>917</v>
      </c>
      <c r="D480" t="str">
        <f>"010"</f>
        <v>010</v>
      </c>
      <c r="E480" t="str">
        <f t="shared" si="36"/>
        <v>T. GRANT</v>
      </c>
      <c r="F480" t="s">
        <v>511</v>
      </c>
      <c r="G480" t="str">
        <f t="shared" si="37"/>
        <v>17010</v>
      </c>
      <c r="H480" t="s">
        <v>512</v>
      </c>
      <c r="I480" t="str">
        <f t="shared" si="38"/>
        <v>17010</v>
      </c>
      <c r="J480" t="s">
        <v>721</v>
      </c>
    </row>
    <row r="481" spans="1:10" x14ac:dyDescent="0.25">
      <c r="A481">
        <v>79</v>
      </c>
      <c r="B481" t="str">
        <f t="shared" si="40"/>
        <v>17</v>
      </c>
      <c r="C481" t="s">
        <v>917</v>
      </c>
      <c r="D481" t="str">
        <f>"012"</f>
        <v>012</v>
      </c>
      <c r="E481" t="str">
        <f t="shared" si="36"/>
        <v>T. HAY RIVER</v>
      </c>
      <c r="F481" t="s">
        <v>511</v>
      </c>
      <c r="G481" t="str">
        <f t="shared" si="37"/>
        <v>17012</v>
      </c>
      <c r="H481" t="s">
        <v>512</v>
      </c>
      <c r="I481" t="str">
        <f t="shared" si="38"/>
        <v>17012</v>
      </c>
      <c r="J481" t="s">
        <v>921</v>
      </c>
    </row>
    <row r="482" spans="1:10" x14ac:dyDescent="0.25">
      <c r="A482">
        <v>79</v>
      </c>
      <c r="B482" t="str">
        <f t="shared" si="40"/>
        <v>17</v>
      </c>
      <c r="C482" t="s">
        <v>917</v>
      </c>
      <c r="D482" t="str">
        <f>"014"</f>
        <v>014</v>
      </c>
      <c r="E482" t="str">
        <f t="shared" si="36"/>
        <v>T. LUCAS</v>
      </c>
      <c r="F482" t="s">
        <v>511</v>
      </c>
      <c r="G482" t="str">
        <f t="shared" si="37"/>
        <v>17014</v>
      </c>
      <c r="H482" t="s">
        <v>512</v>
      </c>
      <c r="I482" t="str">
        <f t="shared" si="38"/>
        <v>17014</v>
      </c>
      <c r="J482" t="s">
        <v>922</v>
      </c>
    </row>
    <row r="483" spans="1:10" x14ac:dyDescent="0.25">
      <c r="A483">
        <v>79</v>
      </c>
      <c r="B483" t="str">
        <f t="shared" si="40"/>
        <v>17</v>
      </c>
      <c r="C483" t="s">
        <v>917</v>
      </c>
      <c r="D483" t="str">
        <f>"016"</f>
        <v>016</v>
      </c>
      <c r="E483" t="str">
        <f t="shared" si="36"/>
        <v>T. MENOMONIE</v>
      </c>
      <c r="F483" t="s">
        <v>511</v>
      </c>
      <c r="G483" t="str">
        <f t="shared" si="37"/>
        <v>17016</v>
      </c>
      <c r="H483" t="s">
        <v>512</v>
      </c>
      <c r="I483" t="str">
        <f t="shared" si="38"/>
        <v>17016</v>
      </c>
      <c r="J483" t="s">
        <v>923</v>
      </c>
    </row>
    <row r="484" spans="1:10" x14ac:dyDescent="0.25">
      <c r="A484">
        <v>79</v>
      </c>
      <c r="B484" t="str">
        <f t="shared" si="40"/>
        <v>17</v>
      </c>
      <c r="C484" t="s">
        <v>917</v>
      </c>
      <c r="D484" t="str">
        <f>"018"</f>
        <v>018</v>
      </c>
      <c r="E484" t="str">
        <f t="shared" si="36"/>
        <v>T. NEW HAVEN</v>
      </c>
      <c r="F484" t="s">
        <v>511</v>
      </c>
      <c r="G484" t="str">
        <f t="shared" si="37"/>
        <v>17018</v>
      </c>
      <c r="H484" t="s">
        <v>512</v>
      </c>
      <c r="I484" t="str">
        <f t="shared" si="38"/>
        <v>17018</v>
      </c>
      <c r="J484" t="s">
        <v>523</v>
      </c>
    </row>
    <row r="485" spans="1:10" x14ac:dyDescent="0.25">
      <c r="A485">
        <v>79</v>
      </c>
      <c r="B485" t="str">
        <f t="shared" si="40"/>
        <v>17</v>
      </c>
      <c r="C485" t="s">
        <v>917</v>
      </c>
      <c r="D485" t="str">
        <f>"020"</f>
        <v>020</v>
      </c>
      <c r="E485" t="str">
        <f t="shared" si="36"/>
        <v>T. OTTER CREEK</v>
      </c>
      <c r="F485" t="s">
        <v>511</v>
      </c>
      <c r="G485" t="str">
        <f t="shared" si="37"/>
        <v>17020</v>
      </c>
      <c r="H485" t="s">
        <v>512</v>
      </c>
      <c r="I485" t="str">
        <f t="shared" si="38"/>
        <v>17020</v>
      </c>
      <c r="J485" t="s">
        <v>924</v>
      </c>
    </row>
    <row r="486" spans="1:10" x14ac:dyDescent="0.25">
      <c r="A486">
        <v>79</v>
      </c>
      <c r="B486" t="str">
        <f t="shared" si="40"/>
        <v>17</v>
      </c>
      <c r="C486" t="s">
        <v>917</v>
      </c>
      <c r="D486" t="str">
        <f>"022"</f>
        <v>022</v>
      </c>
      <c r="E486" t="str">
        <f t="shared" si="36"/>
        <v>T. PERU</v>
      </c>
      <c r="F486" t="s">
        <v>511</v>
      </c>
      <c r="G486" t="str">
        <f t="shared" si="37"/>
        <v>17022</v>
      </c>
      <c r="H486" t="s">
        <v>512</v>
      </c>
      <c r="I486" t="str">
        <f t="shared" si="38"/>
        <v>17022</v>
      </c>
      <c r="J486" t="s">
        <v>925</v>
      </c>
    </row>
    <row r="487" spans="1:10" x14ac:dyDescent="0.25">
      <c r="A487">
        <v>79</v>
      </c>
      <c r="B487" t="str">
        <f t="shared" si="40"/>
        <v>17</v>
      </c>
      <c r="C487" t="s">
        <v>917</v>
      </c>
      <c r="D487" t="str">
        <f>"024"</f>
        <v>024</v>
      </c>
      <c r="E487" t="str">
        <f t="shared" si="36"/>
        <v>T. RED CEDAR</v>
      </c>
      <c r="F487" t="s">
        <v>511</v>
      </c>
      <c r="G487" t="str">
        <f t="shared" si="37"/>
        <v>17024</v>
      </c>
      <c r="H487" t="s">
        <v>512</v>
      </c>
      <c r="I487" t="str">
        <f t="shared" si="38"/>
        <v>17024</v>
      </c>
      <c r="J487" t="s">
        <v>926</v>
      </c>
    </row>
    <row r="488" spans="1:10" x14ac:dyDescent="0.25">
      <c r="A488">
        <v>79</v>
      </c>
      <c r="B488" t="str">
        <f t="shared" si="40"/>
        <v>17</v>
      </c>
      <c r="C488" t="s">
        <v>917</v>
      </c>
      <c r="D488" t="str">
        <f>"026"</f>
        <v>026</v>
      </c>
      <c r="E488" t="str">
        <f t="shared" si="36"/>
        <v>T. ROCK CREEK</v>
      </c>
      <c r="F488" t="s">
        <v>511</v>
      </c>
      <c r="G488" t="str">
        <f t="shared" si="37"/>
        <v>17026</v>
      </c>
      <c r="H488" t="s">
        <v>512</v>
      </c>
      <c r="I488" t="str">
        <f t="shared" si="38"/>
        <v>17026</v>
      </c>
      <c r="J488" t="s">
        <v>927</v>
      </c>
    </row>
    <row r="489" spans="1:10" x14ac:dyDescent="0.25">
      <c r="A489">
        <v>79</v>
      </c>
      <c r="B489" t="str">
        <f t="shared" si="40"/>
        <v>17</v>
      </c>
      <c r="C489" t="s">
        <v>917</v>
      </c>
      <c r="D489" t="str">
        <f>"028"</f>
        <v>028</v>
      </c>
      <c r="E489" t="str">
        <f t="shared" si="36"/>
        <v>T. SAND CREEK</v>
      </c>
      <c r="F489" t="s">
        <v>511</v>
      </c>
      <c r="G489" t="str">
        <f t="shared" si="37"/>
        <v>17028</v>
      </c>
      <c r="H489" t="s">
        <v>512</v>
      </c>
      <c r="I489" t="str">
        <f t="shared" si="38"/>
        <v>17028</v>
      </c>
      <c r="J489" t="s">
        <v>928</v>
      </c>
    </row>
    <row r="490" spans="1:10" x14ac:dyDescent="0.25">
      <c r="A490">
        <v>79</v>
      </c>
      <c r="B490" t="str">
        <f t="shared" si="40"/>
        <v>17</v>
      </c>
      <c r="C490" t="s">
        <v>917</v>
      </c>
      <c r="D490" t="str">
        <f>"030"</f>
        <v>030</v>
      </c>
      <c r="E490" t="str">
        <f t="shared" si="36"/>
        <v>T. SHERIDAN</v>
      </c>
      <c r="F490" t="s">
        <v>511</v>
      </c>
      <c r="G490" t="str">
        <f t="shared" si="37"/>
        <v>17030</v>
      </c>
      <c r="H490" t="s">
        <v>512</v>
      </c>
      <c r="I490" t="str">
        <f t="shared" si="38"/>
        <v>17030</v>
      </c>
      <c r="J490" t="s">
        <v>929</v>
      </c>
    </row>
    <row r="491" spans="1:10" x14ac:dyDescent="0.25">
      <c r="A491">
        <v>79</v>
      </c>
      <c r="B491" t="str">
        <f t="shared" si="40"/>
        <v>17</v>
      </c>
      <c r="C491" t="s">
        <v>917</v>
      </c>
      <c r="D491" t="str">
        <f>"032"</f>
        <v>032</v>
      </c>
      <c r="E491" t="str">
        <f t="shared" si="36"/>
        <v>T. SHERMAN</v>
      </c>
      <c r="F491" t="s">
        <v>511</v>
      </c>
      <c r="G491" t="str">
        <f t="shared" si="37"/>
        <v>17032</v>
      </c>
      <c r="H491" t="s">
        <v>512</v>
      </c>
      <c r="I491" t="str">
        <f t="shared" si="38"/>
        <v>17032</v>
      </c>
      <c r="J491" t="s">
        <v>737</v>
      </c>
    </row>
    <row r="492" spans="1:10" x14ac:dyDescent="0.25">
      <c r="A492">
        <v>79</v>
      </c>
      <c r="B492" t="str">
        <f t="shared" si="40"/>
        <v>17</v>
      </c>
      <c r="C492" t="s">
        <v>917</v>
      </c>
      <c r="D492" t="str">
        <f>"034"</f>
        <v>034</v>
      </c>
      <c r="E492" t="str">
        <f t="shared" si="36"/>
        <v>T. SPRING BROOK</v>
      </c>
      <c r="F492" t="s">
        <v>511</v>
      </c>
      <c r="G492" t="str">
        <f t="shared" si="37"/>
        <v>17034</v>
      </c>
      <c r="H492" t="s">
        <v>512</v>
      </c>
      <c r="I492" t="str">
        <f t="shared" si="38"/>
        <v>17034</v>
      </c>
      <c r="J492" t="s">
        <v>930</v>
      </c>
    </row>
    <row r="493" spans="1:10" x14ac:dyDescent="0.25">
      <c r="A493">
        <v>79</v>
      </c>
      <c r="B493" t="str">
        <f t="shared" si="40"/>
        <v>17</v>
      </c>
      <c r="C493" t="s">
        <v>917</v>
      </c>
      <c r="D493" t="str">
        <f>"036"</f>
        <v>036</v>
      </c>
      <c r="E493" t="str">
        <f t="shared" si="36"/>
        <v>T. STANTON</v>
      </c>
      <c r="F493" t="s">
        <v>511</v>
      </c>
      <c r="G493" t="str">
        <f t="shared" si="37"/>
        <v>17036</v>
      </c>
      <c r="H493" t="s">
        <v>512</v>
      </c>
      <c r="I493" t="str">
        <f t="shared" si="38"/>
        <v>17036</v>
      </c>
      <c r="J493" t="s">
        <v>931</v>
      </c>
    </row>
    <row r="494" spans="1:10" x14ac:dyDescent="0.25">
      <c r="A494">
        <v>79</v>
      </c>
      <c r="B494" t="str">
        <f t="shared" si="40"/>
        <v>17</v>
      </c>
      <c r="C494" t="s">
        <v>917</v>
      </c>
      <c r="D494" t="str">
        <f>"038"</f>
        <v>038</v>
      </c>
      <c r="E494" t="str">
        <f t="shared" si="36"/>
        <v>T. TAINTER</v>
      </c>
      <c r="F494" t="s">
        <v>511</v>
      </c>
      <c r="G494" t="str">
        <f t="shared" si="37"/>
        <v>17038</v>
      </c>
      <c r="H494" t="s">
        <v>512</v>
      </c>
      <c r="I494" t="str">
        <f t="shared" si="38"/>
        <v>17038</v>
      </c>
      <c r="J494" t="s">
        <v>932</v>
      </c>
    </row>
    <row r="495" spans="1:10" x14ac:dyDescent="0.25">
      <c r="A495">
        <v>79</v>
      </c>
      <c r="B495" t="str">
        <f t="shared" si="40"/>
        <v>17</v>
      </c>
      <c r="C495" t="s">
        <v>917</v>
      </c>
      <c r="D495" t="str">
        <f>"040"</f>
        <v>040</v>
      </c>
      <c r="E495" t="str">
        <f t="shared" si="36"/>
        <v>T. TIFFANY</v>
      </c>
      <c r="F495" t="s">
        <v>511</v>
      </c>
      <c r="G495" t="str">
        <f t="shared" si="37"/>
        <v>17040</v>
      </c>
      <c r="H495" t="s">
        <v>512</v>
      </c>
      <c r="I495" t="str">
        <f t="shared" si="38"/>
        <v>17040</v>
      </c>
      <c r="J495" t="s">
        <v>933</v>
      </c>
    </row>
    <row r="496" spans="1:10" x14ac:dyDescent="0.25">
      <c r="A496">
        <v>79</v>
      </c>
      <c r="B496" t="str">
        <f t="shared" si="40"/>
        <v>17</v>
      </c>
      <c r="C496" t="s">
        <v>917</v>
      </c>
      <c r="D496" t="str">
        <f>"042"</f>
        <v>042</v>
      </c>
      <c r="E496" t="str">
        <f t="shared" si="36"/>
        <v>T. WESTON</v>
      </c>
      <c r="F496" t="s">
        <v>511</v>
      </c>
      <c r="G496" t="str">
        <f t="shared" si="37"/>
        <v>17042</v>
      </c>
      <c r="H496" t="s">
        <v>512</v>
      </c>
      <c r="I496" t="str">
        <f t="shared" si="38"/>
        <v>17042</v>
      </c>
      <c r="J496" t="s">
        <v>741</v>
      </c>
    </row>
    <row r="497" spans="1:10" x14ac:dyDescent="0.25">
      <c r="A497">
        <v>79</v>
      </c>
      <c r="B497" t="str">
        <f t="shared" si="40"/>
        <v>17</v>
      </c>
      <c r="C497" t="s">
        <v>917</v>
      </c>
      <c r="D497" t="str">
        <f>"044"</f>
        <v>044</v>
      </c>
      <c r="E497" t="str">
        <f t="shared" si="36"/>
        <v>T. WILSON</v>
      </c>
      <c r="F497" t="s">
        <v>511</v>
      </c>
      <c r="G497" t="str">
        <f t="shared" si="37"/>
        <v>17044</v>
      </c>
      <c r="H497" t="s">
        <v>512</v>
      </c>
      <c r="I497" t="str">
        <f t="shared" si="38"/>
        <v>17044</v>
      </c>
      <c r="J497" t="s">
        <v>934</v>
      </c>
    </row>
    <row r="498" spans="1:10" x14ac:dyDescent="0.25">
      <c r="A498">
        <v>79</v>
      </c>
      <c r="B498" t="str">
        <f t="shared" si="40"/>
        <v>17</v>
      </c>
      <c r="C498" t="s">
        <v>917</v>
      </c>
      <c r="D498" t="str">
        <f>"106"</f>
        <v>106</v>
      </c>
      <c r="E498" t="str">
        <f t="shared" si="36"/>
        <v>V. BOYCEVILLE</v>
      </c>
      <c r="F498" t="s">
        <v>530</v>
      </c>
      <c r="G498" t="str">
        <f t="shared" si="37"/>
        <v>17106</v>
      </c>
      <c r="H498" t="s">
        <v>531</v>
      </c>
      <c r="I498" t="str">
        <f t="shared" si="38"/>
        <v>17106</v>
      </c>
      <c r="J498" t="s">
        <v>935</v>
      </c>
    </row>
    <row r="499" spans="1:10" x14ac:dyDescent="0.25">
      <c r="A499">
        <v>79</v>
      </c>
      <c r="B499" t="str">
        <f t="shared" si="40"/>
        <v>17</v>
      </c>
      <c r="C499" t="s">
        <v>917</v>
      </c>
      <c r="D499" t="str">
        <f>"111"</f>
        <v>111</v>
      </c>
      <c r="E499" t="str">
        <f t="shared" si="36"/>
        <v>V. COLFAX</v>
      </c>
      <c r="F499" t="s">
        <v>530</v>
      </c>
      <c r="G499" t="str">
        <f t="shared" si="37"/>
        <v>17111</v>
      </c>
      <c r="H499" t="s">
        <v>531</v>
      </c>
      <c r="I499" t="str">
        <f t="shared" si="38"/>
        <v>17111</v>
      </c>
      <c r="J499" t="s">
        <v>918</v>
      </c>
    </row>
    <row r="500" spans="1:10" x14ac:dyDescent="0.25">
      <c r="A500">
        <v>79</v>
      </c>
      <c r="B500" t="str">
        <f t="shared" si="40"/>
        <v>17</v>
      </c>
      <c r="C500" t="s">
        <v>917</v>
      </c>
      <c r="D500" t="str">
        <f>"116"</f>
        <v>116</v>
      </c>
      <c r="E500" t="str">
        <f t="shared" si="36"/>
        <v>V. DOWNING</v>
      </c>
      <c r="F500" t="s">
        <v>530</v>
      </c>
      <c r="G500" t="str">
        <f t="shared" si="37"/>
        <v>17116</v>
      </c>
      <c r="H500" t="s">
        <v>531</v>
      </c>
      <c r="I500" t="str">
        <f t="shared" si="38"/>
        <v>17116</v>
      </c>
      <c r="J500" t="s">
        <v>936</v>
      </c>
    </row>
    <row r="501" spans="1:10" x14ac:dyDescent="0.25">
      <c r="A501">
        <v>79</v>
      </c>
      <c r="B501" t="str">
        <f t="shared" si="40"/>
        <v>17</v>
      </c>
      <c r="C501" t="s">
        <v>917</v>
      </c>
      <c r="D501" t="str">
        <f>"121"</f>
        <v>121</v>
      </c>
      <c r="E501" t="str">
        <f t="shared" si="36"/>
        <v>V. ELK MOUND</v>
      </c>
      <c r="F501" t="s">
        <v>530</v>
      </c>
      <c r="G501" t="str">
        <f t="shared" si="37"/>
        <v>17121</v>
      </c>
      <c r="H501" t="s">
        <v>531</v>
      </c>
      <c r="I501" t="str">
        <f t="shared" si="38"/>
        <v>17121</v>
      </c>
      <c r="J501" t="s">
        <v>920</v>
      </c>
    </row>
    <row r="502" spans="1:10" x14ac:dyDescent="0.25">
      <c r="A502">
        <v>79</v>
      </c>
      <c r="B502" t="str">
        <f t="shared" si="40"/>
        <v>17</v>
      </c>
      <c r="C502" t="s">
        <v>917</v>
      </c>
      <c r="D502" t="str">
        <f>"141"</f>
        <v>141</v>
      </c>
      <c r="E502" t="str">
        <f t="shared" si="36"/>
        <v>V. KNAPP</v>
      </c>
      <c r="F502" t="s">
        <v>530</v>
      </c>
      <c r="G502" t="str">
        <f t="shared" si="37"/>
        <v>17141</v>
      </c>
      <c r="H502" t="s">
        <v>531</v>
      </c>
      <c r="I502" t="str">
        <f t="shared" si="38"/>
        <v>17141</v>
      </c>
      <c r="J502" t="s">
        <v>937</v>
      </c>
    </row>
    <row r="503" spans="1:10" x14ac:dyDescent="0.25">
      <c r="A503">
        <v>79</v>
      </c>
      <c r="B503" t="str">
        <f t="shared" si="40"/>
        <v>17</v>
      </c>
      <c r="C503" t="s">
        <v>917</v>
      </c>
      <c r="D503" t="str">
        <f>"176"</f>
        <v>176</v>
      </c>
      <c r="E503" t="str">
        <f t="shared" si="36"/>
        <v>V. RIDGELAND</v>
      </c>
      <c r="F503" t="s">
        <v>530</v>
      </c>
      <c r="G503" t="str">
        <f t="shared" si="37"/>
        <v>17176</v>
      </c>
      <c r="H503" t="s">
        <v>531</v>
      </c>
      <c r="I503" t="str">
        <f t="shared" si="38"/>
        <v>17176</v>
      </c>
      <c r="J503" t="s">
        <v>938</v>
      </c>
    </row>
    <row r="504" spans="1:10" x14ac:dyDescent="0.25">
      <c r="A504">
        <v>79</v>
      </c>
      <c r="B504" t="str">
        <f t="shared" si="40"/>
        <v>17</v>
      </c>
      <c r="C504" t="s">
        <v>917</v>
      </c>
      <c r="D504" t="str">
        <f>"191"</f>
        <v>191</v>
      </c>
      <c r="E504" t="str">
        <f t="shared" si="36"/>
        <v>V. WHEELER</v>
      </c>
      <c r="F504" t="s">
        <v>530</v>
      </c>
      <c r="G504" t="str">
        <f t="shared" si="37"/>
        <v>17191</v>
      </c>
      <c r="H504" t="s">
        <v>531</v>
      </c>
      <c r="I504" t="str">
        <f t="shared" si="38"/>
        <v>17191</v>
      </c>
      <c r="J504" t="s">
        <v>939</v>
      </c>
    </row>
    <row r="505" spans="1:10" x14ac:dyDescent="0.25">
      <c r="A505">
        <v>79</v>
      </c>
      <c r="B505" t="str">
        <f t="shared" si="40"/>
        <v>17</v>
      </c>
      <c r="C505" t="s">
        <v>917</v>
      </c>
      <c r="D505" t="str">
        <f>"251"</f>
        <v>251</v>
      </c>
      <c r="E505" t="str">
        <f t="shared" si="36"/>
        <v>C. MENOMONIE</v>
      </c>
      <c r="F505" t="s">
        <v>533</v>
      </c>
      <c r="G505" t="str">
        <f t="shared" si="37"/>
        <v>17251</v>
      </c>
      <c r="H505" t="s">
        <v>534</v>
      </c>
      <c r="I505" t="str">
        <f t="shared" si="38"/>
        <v>17251</v>
      </c>
      <c r="J505" t="s">
        <v>923</v>
      </c>
    </row>
    <row r="506" spans="1:10" x14ac:dyDescent="0.25">
      <c r="A506">
        <v>79</v>
      </c>
      <c r="B506" t="str">
        <f t="shared" ref="B506:B523" si="41">"18"</f>
        <v>18</v>
      </c>
      <c r="C506" t="s">
        <v>940</v>
      </c>
      <c r="D506" t="str">
        <f>"002"</f>
        <v>002</v>
      </c>
      <c r="E506" t="str">
        <f t="shared" si="36"/>
        <v>T. BRIDGE CREEK</v>
      </c>
      <c r="F506" t="s">
        <v>511</v>
      </c>
      <c r="G506" t="str">
        <f t="shared" si="37"/>
        <v>18002</v>
      </c>
      <c r="H506" t="s">
        <v>512</v>
      </c>
      <c r="I506" t="str">
        <f t="shared" si="38"/>
        <v>18002</v>
      </c>
      <c r="J506" t="s">
        <v>941</v>
      </c>
    </row>
    <row r="507" spans="1:10" x14ac:dyDescent="0.25">
      <c r="A507">
        <v>79</v>
      </c>
      <c r="B507" t="str">
        <f t="shared" si="41"/>
        <v>18</v>
      </c>
      <c r="C507" t="s">
        <v>940</v>
      </c>
      <c r="D507" t="str">
        <f>"004"</f>
        <v>004</v>
      </c>
      <c r="E507" t="str">
        <f t="shared" si="36"/>
        <v>T. BRUNSWICK</v>
      </c>
      <c r="F507" t="s">
        <v>511</v>
      </c>
      <c r="G507" t="str">
        <f t="shared" si="37"/>
        <v>18004</v>
      </c>
      <c r="H507" t="s">
        <v>512</v>
      </c>
      <c r="I507" t="str">
        <f t="shared" si="38"/>
        <v>18004</v>
      </c>
      <c r="J507" t="s">
        <v>942</v>
      </c>
    </row>
    <row r="508" spans="1:10" x14ac:dyDescent="0.25">
      <c r="A508">
        <v>79</v>
      </c>
      <c r="B508" t="str">
        <f t="shared" si="41"/>
        <v>18</v>
      </c>
      <c r="C508" t="s">
        <v>940</v>
      </c>
      <c r="D508" t="str">
        <f>"006"</f>
        <v>006</v>
      </c>
      <c r="E508" t="str">
        <f t="shared" si="36"/>
        <v>T. CLEAR CREEK</v>
      </c>
      <c r="F508" t="s">
        <v>511</v>
      </c>
      <c r="G508" t="str">
        <f t="shared" si="37"/>
        <v>18006</v>
      </c>
      <c r="H508" t="s">
        <v>512</v>
      </c>
      <c r="I508" t="str">
        <f t="shared" si="38"/>
        <v>18006</v>
      </c>
      <c r="J508" t="s">
        <v>943</v>
      </c>
    </row>
    <row r="509" spans="1:10" x14ac:dyDescent="0.25">
      <c r="A509">
        <v>79</v>
      </c>
      <c r="B509" t="str">
        <f t="shared" si="41"/>
        <v>18</v>
      </c>
      <c r="C509" t="s">
        <v>940</v>
      </c>
      <c r="D509" t="str">
        <f>"008"</f>
        <v>008</v>
      </c>
      <c r="E509" t="str">
        <f t="shared" si="36"/>
        <v>T. DRAMMEN</v>
      </c>
      <c r="F509" t="s">
        <v>511</v>
      </c>
      <c r="G509" t="str">
        <f t="shared" si="37"/>
        <v>18008</v>
      </c>
      <c r="H509" t="s">
        <v>512</v>
      </c>
      <c r="I509" t="str">
        <f t="shared" si="38"/>
        <v>18008</v>
      </c>
      <c r="J509" t="s">
        <v>944</v>
      </c>
    </row>
    <row r="510" spans="1:10" x14ac:dyDescent="0.25">
      <c r="A510">
        <v>79</v>
      </c>
      <c r="B510" t="str">
        <f t="shared" si="41"/>
        <v>18</v>
      </c>
      <c r="C510" t="s">
        <v>940</v>
      </c>
      <c r="D510" t="str">
        <f>"010"</f>
        <v>010</v>
      </c>
      <c r="E510" t="str">
        <f t="shared" si="36"/>
        <v>T. FAIRCHILD</v>
      </c>
      <c r="F510" t="s">
        <v>511</v>
      </c>
      <c r="G510" t="str">
        <f t="shared" si="37"/>
        <v>18010</v>
      </c>
      <c r="H510" t="s">
        <v>512</v>
      </c>
      <c r="I510" t="str">
        <f t="shared" si="38"/>
        <v>18010</v>
      </c>
      <c r="J510" t="s">
        <v>945</v>
      </c>
    </row>
    <row r="511" spans="1:10" x14ac:dyDescent="0.25">
      <c r="A511">
        <v>79</v>
      </c>
      <c r="B511" t="str">
        <f t="shared" si="41"/>
        <v>18</v>
      </c>
      <c r="C511" t="s">
        <v>940</v>
      </c>
      <c r="D511" t="str">
        <f>"012"</f>
        <v>012</v>
      </c>
      <c r="E511" t="str">
        <f t="shared" si="36"/>
        <v>T. LINCOLN</v>
      </c>
      <c r="F511" t="s">
        <v>511</v>
      </c>
      <c r="G511" t="str">
        <f t="shared" si="37"/>
        <v>18012</v>
      </c>
      <c r="H511" t="s">
        <v>512</v>
      </c>
      <c r="I511" t="str">
        <f t="shared" si="38"/>
        <v>18012</v>
      </c>
      <c r="J511" t="s">
        <v>520</v>
      </c>
    </row>
    <row r="512" spans="1:10" x14ac:dyDescent="0.25">
      <c r="A512">
        <v>79</v>
      </c>
      <c r="B512" t="str">
        <f t="shared" si="41"/>
        <v>18</v>
      </c>
      <c r="C512" t="s">
        <v>940</v>
      </c>
      <c r="D512" t="str">
        <f>"014"</f>
        <v>014</v>
      </c>
      <c r="E512" t="str">
        <f t="shared" si="36"/>
        <v>T. LUDINGTON</v>
      </c>
      <c r="F512" t="s">
        <v>511</v>
      </c>
      <c r="G512" t="str">
        <f t="shared" si="37"/>
        <v>18014</v>
      </c>
      <c r="H512" t="s">
        <v>512</v>
      </c>
      <c r="I512" t="str">
        <f t="shared" si="38"/>
        <v>18014</v>
      </c>
      <c r="J512" t="s">
        <v>946</v>
      </c>
    </row>
    <row r="513" spans="1:10" x14ac:dyDescent="0.25">
      <c r="A513">
        <v>79</v>
      </c>
      <c r="B513" t="str">
        <f t="shared" si="41"/>
        <v>18</v>
      </c>
      <c r="C513" t="s">
        <v>940</v>
      </c>
      <c r="D513" t="str">
        <f>"016"</f>
        <v>016</v>
      </c>
      <c r="E513" t="str">
        <f t="shared" si="36"/>
        <v>T. OTTER CREEK</v>
      </c>
      <c r="F513" t="s">
        <v>511</v>
      </c>
      <c r="G513" t="str">
        <f t="shared" si="37"/>
        <v>18016</v>
      </c>
      <c r="H513" t="s">
        <v>512</v>
      </c>
      <c r="I513" t="str">
        <f t="shared" si="38"/>
        <v>18016</v>
      </c>
      <c r="J513" t="s">
        <v>924</v>
      </c>
    </row>
    <row r="514" spans="1:10" x14ac:dyDescent="0.25">
      <c r="A514">
        <v>79</v>
      </c>
      <c r="B514" t="str">
        <f t="shared" si="41"/>
        <v>18</v>
      </c>
      <c r="C514" t="s">
        <v>940</v>
      </c>
      <c r="D514" t="str">
        <f>"018"</f>
        <v>018</v>
      </c>
      <c r="E514" t="str">
        <f t="shared" ref="E514:E577" si="42">F514&amp;J514</f>
        <v>T. PLEASANT VALLEY</v>
      </c>
      <c r="F514" t="s">
        <v>511</v>
      </c>
      <c r="G514" t="str">
        <f t="shared" ref="G514:G577" si="43">B514&amp;D514</f>
        <v>18018</v>
      </c>
      <c r="H514" t="s">
        <v>512</v>
      </c>
      <c r="I514" t="str">
        <f t="shared" si="38"/>
        <v>18018</v>
      </c>
      <c r="J514" t="s">
        <v>947</v>
      </c>
    </row>
    <row r="515" spans="1:10" x14ac:dyDescent="0.25">
      <c r="A515">
        <v>79</v>
      </c>
      <c r="B515" t="str">
        <f t="shared" si="41"/>
        <v>18</v>
      </c>
      <c r="C515" t="s">
        <v>940</v>
      </c>
      <c r="D515" t="str">
        <f>"020"</f>
        <v>020</v>
      </c>
      <c r="E515" t="str">
        <f t="shared" si="42"/>
        <v>T. SEYMOUR</v>
      </c>
      <c r="F515" t="s">
        <v>511</v>
      </c>
      <c r="G515" t="str">
        <f t="shared" si="43"/>
        <v>18020</v>
      </c>
      <c r="H515" t="s">
        <v>512</v>
      </c>
      <c r="I515" t="str">
        <f t="shared" ref="I515:I578" si="44">B515&amp;D515</f>
        <v>18020</v>
      </c>
      <c r="J515" t="s">
        <v>948</v>
      </c>
    </row>
    <row r="516" spans="1:10" x14ac:dyDescent="0.25">
      <c r="A516">
        <v>79</v>
      </c>
      <c r="B516" t="str">
        <f t="shared" si="41"/>
        <v>18</v>
      </c>
      <c r="C516" t="s">
        <v>940</v>
      </c>
      <c r="D516" t="str">
        <f>"022"</f>
        <v>022</v>
      </c>
      <c r="E516" t="str">
        <f t="shared" si="42"/>
        <v>T. UNION</v>
      </c>
      <c r="F516" t="s">
        <v>511</v>
      </c>
      <c r="G516" t="str">
        <f t="shared" si="43"/>
        <v>18022</v>
      </c>
      <c r="H516" t="s">
        <v>512</v>
      </c>
      <c r="I516" t="str">
        <f t="shared" si="44"/>
        <v>18022</v>
      </c>
      <c r="J516" t="s">
        <v>664</v>
      </c>
    </row>
    <row r="517" spans="1:10" x14ac:dyDescent="0.25">
      <c r="A517">
        <v>79</v>
      </c>
      <c r="B517" t="str">
        <f t="shared" si="41"/>
        <v>18</v>
      </c>
      <c r="C517" t="s">
        <v>940</v>
      </c>
      <c r="D517" t="str">
        <f>"024"</f>
        <v>024</v>
      </c>
      <c r="E517" t="str">
        <f t="shared" si="42"/>
        <v>T. WASHINGTON</v>
      </c>
      <c r="F517" t="s">
        <v>511</v>
      </c>
      <c r="G517" t="str">
        <f t="shared" si="43"/>
        <v>18024</v>
      </c>
      <c r="H517" t="s">
        <v>512</v>
      </c>
      <c r="I517" t="str">
        <f t="shared" si="44"/>
        <v>18024</v>
      </c>
      <c r="J517" t="s">
        <v>896</v>
      </c>
    </row>
    <row r="518" spans="1:10" x14ac:dyDescent="0.25">
      <c r="A518">
        <v>79</v>
      </c>
      <c r="B518" t="str">
        <f t="shared" si="41"/>
        <v>18</v>
      </c>
      <c r="C518" t="s">
        <v>940</v>
      </c>
      <c r="D518" t="str">
        <f>"026"</f>
        <v>026</v>
      </c>
      <c r="E518" t="str">
        <f t="shared" si="42"/>
        <v>T. WILSON</v>
      </c>
      <c r="F518" t="s">
        <v>511</v>
      </c>
      <c r="G518" t="str">
        <f t="shared" si="43"/>
        <v>18026</v>
      </c>
      <c r="H518" t="s">
        <v>512</v>
      </c>
      <c r="I518" t="str">
        <f t="shared" si="44"/>
        <v>18026</v>
      </c>
      <c r="J518" t="s">
        <v>934</v>
      </c>
    </row>
    <row r="519" spans="1:10" x14ac:dyDescent="0.25">
      <c r="A519">
        <v>79</v>
      </c>
      <c r="B519" t="str">
        <f t="shared" si="41"/>
        <v>18</v>
      </c>
      <c r="C519" t="s">
        <v>940</v>
      </c>
      <c r="D519" t="str">
        <f>"126"</f>
        <v>126</v>
      </c>
      <c r="E519" t="str">
        <f t="shared" si="42"/>
        <v>V. FAIRCHILD</v>
      </c>
      <c r="F519" t="s">
        <v>530</v>
      </c>
      <c r="G519" t="str">
        <f t="shared" si="43"/>
        <v>18126</v>
      </c>
      <c r="H519" t="s">
        <v>531</v>
      </c>
      <c r="I519" t="str">
        <f t="shared" si="44"/>
        <v>18126</v>
      </c>
      <c r="J519" t="s">
        <v>945</v>
      </c>
    </row>
    <row r="520" spans="1:10" x14ac:dyDescent="0.25">
      <c r="A520">
        <v>79</v>
      </c>
      <c r="B520" t="str">
        <f t="shared" si="41"/>
        <v>18</v>
      </c>
      <c r="C520" t="s">
        <v>940</v>
      </c>
      <c r="D520" t="str">
        <f>"127"</f>
        <v>127</v>
      </c>
      <c r="E520" t="str">
        <f t="shared" si="42"/>
        <v>V. FALL CREEK</v>
      </c>
      <c r="F520" t="s">
        <v>530</v>
      </c>
      <c r="G520" t="str">
        <f t="shared" si="43"/>
        <v>18127</v>
      </c>
      <c r="H520" t="s">
        <v>531</v>
      </c>
      <c r="I520" t="str">
        <f t="shared" si="44"/>
        <v>18127</v>
      </c>
      <c r="J520" t="s">
        <v>949</v>
      </c>
    </row>
    <row r="521" spans="1:10" x14ac:dyDescent="0.25">
      <c r="A521">
        <v>79</v>
      </c>
      <c r="B521" t="str">
        <f t="shared" si="41"/>
        <v>18</v>
      </c>
      <c r="C521" t="s">
        <v>940</v>
      </c>
      <c r="D521" t="str">
        <f>"201"</f>
        <v>201</v>
      </c>
      <c r="E521" t="str">
        <f t="shared" si="42"/>
        <v>C. ALTOONA</v>
      </c>
      <c r="F521" t="s">
        <v>533</v>
      </c>
      <c r="G521" t="str">
        <f t="shared" si="43"/>
        <v>18201</v>
      </c>
      <c r="H521" t="s">
        <v>534</v>
      </c>
      <c r="I521" t="str">
        <f t="shared" si="44"/>
        <v>18201</v>
      </c>
      <c r="J521" t="s">
        <v>950</v>
      </c>
    </row>
    <row r="522" spans="1:10" x14ac:dyDescent="0.25">
      <c r="A522">
        <v>79</v>
      </c>
      <c r="B522" t="str">
        <f t="shared" si="41"/>
        <v>18</v>
      </c>
      <c r="C522" t="s">
        <v>940</v>
      </c>
      <c r="D522" t="str">
        <f>"202"</f>
        <v>202</v>
      </c>
      <c r="E522" t="str">
        <f t="shared" si="42"/>
        <v>C. AUGUSTA</v>
      </c>
      <c r="F522" t="s">
        <v>533</v>
      </c>
      <c r="G522" t="str">
        <f t="shared" si="43"/>
        <v>18202</v>
      </c>
      <c r="H522" t="s">
        <v>534</v>
      </c>
      <c r="I522" t="str">
        <f t="shared" si="44"/>
        <v>18202</v>
      </c>
      <c r="J522" t="s">
        <v>951</v>
      </c>
    </row>
    <row r="523" spans="1:10" x14ac:dyDescent="0.25">
      <c r="A523">
        <v>79</v>
      </c>
      <c r="B523" t="str">
        <f t="shared" si="41"/>
        <v>18</v>
      </c>
      <c r="C523" t="s">
        <v>940</v>
      </c>
      <c r="D523" t="str">
        <f>"221"</f>
        <v>221</v>
      </c>
      <c r="E523" t="str">
        <f t="shared" si="42"/>
        <v>C. EAU CLAIRE</v>
      </c>
      <c r="F523" t="s">
        <v>533</v>
      </c>
      <c r="G523" t="str">
        <f t="shared" si="43"/>
        <v>18221</v>
      </c>
      <c r="H523" t="s">
        <v>534</v>
      </c>
      <c r="I523" t="str">
        <f t="shared" si="44"/>
        <v>18221</v>
      </c>
      <c r="J523" t="s">
        <v>713</v>
      </c>
    </row>
    <row r="524" spans="1:10" x14ac:dyDescent="0.25">
      <c r="A524">
        <v>81</v>
      </c>
      <c r="B524" t="str">
        <f t="shared" ref="B524:B531" si="45">"19"</f>
        <v>19</v>
      </c>
      <c r="C524" t="s">
        <v>952</v>
      </c>
      <c r="D524" t="str">
        <f>"002"</f>
        <v>002</v>
      </c>
      <c r="E524" t="str">
        <f t="shared" si="42"/>
        <v>T. AURORA</v>
      </c>
      <c r="F524" t="s">
        <v>511</v>
      </c>
      <c r="G524" t="str">
        <f t="shared" si="43"/>
        <v>19002</v>
      </c>
      <c r="H524" t="s">
        <v>512</v>
      </c>
      <c r="I524" t="str">
        <f t="shared" si="44"/>
        <v>19002</v>
      </c>
      <c r="J524" t="s">
        <v>953</v>
      </c>
    </row>
    <row r="525" spans="1:10" x14ac:dyDescent="0.25">
      <c r="A525">
        <v>81</v>
      </c>
      <c r="B525" t="str">
        <f t="shared" si="45"/>
        <v>19</v>
      </c>
      <c r="C525" t="s">
        <v>952</v>
      </c>
      <c r="D525" t="str">
        <f>"004"</f>
        <v>004</v>
      </c>
      <c r="E525" t="str">
        <f t="shared" si="42"/>
        <v>T. COMMONWEALTH</v>
      </c>
      <c r="F525" t="s">
        <v>511</v>
      </c>
      <c r="G525" t="str">
        <f t="shared" si="43"/>
        <v>19004</v>
      </c>
      <c r="H525" t="s">
        <v>512</v>
      </c>
      <c r="I525" t="str">
        <f t="shared" si="44"/>
        <v>19004</v>
      </c>
      <c r="J525" t="s">
        <v>954</v>
      </c>
    </row>
    <row r="526" spans="1:10" x14ac:dyDescent="0.25">
      <c r="A526">
        <v>81</v>
      </c>
      <c r="B526" t="str">
        <f t="shared" si="45"/>
        <v>19</v>
      </c>
      <c r="C526" t="s">
        <v>952</v>
      </c>
      <c r="D526" t="str">
        <f>"006"</f>
        <v>006</v>
      </c>
      <c r="E526" t="str">
        <f t="shared" si="42"/>
        <v>T. FENCE</v>
      </c>
      <c r="F526" t="s">
        <v>511</v>
      </c>
      <c r="G526" t="str">
        <f t="shared" si="43"/>
        <v>19006</v>
      </c>
      <c r="H526" t="s">
        <v>512</v>
      </c>
      <c r="I526" t="str">
        <f t="shared" si="44"/>
        <v>19006</v>
      </c>
      <c r="J526" t="s">
        <v>955</v>
      </c>
    </row>
    <row r="527" spans="1:10" x14ac:dyDescent="0.25">
      <c r="A527">
        <v>81</v>
      </c>
      <c r="B527" t="str">
        <f t="shared" si="45"/>
        <v>19</v>
      </c>
      <c r="C527" t="s">
        <v>952</v>
      </c>
      <c r="D527" t="str">
        <f>"008"</f>
        <v>008</v>
      </c>
      <c r="E527" t="str">
        <f t="shared" si="42"/>
        <v>T. FERN</v>
      </c>
      <c r="F527" t="s">
        <v>511</v>
      </c>
      <c r="G527" t="str">
        <f t="shared" si="43"/>
        <v>19008</v>
      </c>
      <c r="H527" t="s">
        <v>512</v>
      </c>
      <c r="I527" t="str">
        <f t="shared" si="44"/>
        <v>19008</v>
      </c>
      <c r="J527" t="s">
        <v>956</v>
      </c>
    </row>
    <row r="528" spans="1:10" x14ac:dyDescent="0.25">
      <c r="A528">
        <v>81</v>
      </c>
      <c r="B528" t="str">
        <f t="shared" si="45"/>
        <v>19</v>
      </c>
      <c r="C528" t="s">
        <v>952</v>
      </c>
      <c r="D528" t="str">
        <f>"010"</f>
        <v>010</v>
      </c>
      <c r="E528" t="str">
        <f t="shared" si="42"/>
        <v>T. FLORENCE</v>
      </c>
      <c r="F528" t="s">
        <v>511</v>
      </c>
      <c r="G528" t="str">
        <f t="shared" si="43"/>
        <v>19010</v>
      </c>
      <c r="H528" t="s">
        <v>512</v>
      </c>
      <c r="I528" t="str">
        <f t="shared" si="44"/>
        <v>19010</v>
      </c>
      <c r="J528" t="s">
        <v>957</v>
      </c>
    </row>
    <row r="529" spans="1:10" x14ac:dyDescent="0.25">
      <c r="A529">
        <v>81</v>
      </c>
      <c r="B529" t="str">
        <f t="shared" si="45"/>
        <v>19</v>
      </c>
      <c r="C529" t="s">
        <v>952</v>
      </c>
      <c r="D529" t="str">
        <f>"012"</f>
        <v>012</v>
      </c>
      <c r="E529" t="str">
        <f t="shared" si="42"/>
        <v>T. HOMESTEAD</v>
      </c>
      <c r="F529" t="s">
        <v>511</v>
      </c>
      <c r="G529" t="str">
        <f t="shared" si="43"/>
        <v>19012</v>
      </c>
      <c r="H529" t="s">
        <v>512</v>
      </c>
      <c r="I529" t="str">
        <f t="shared" si="44"/>
        <v>19012</v>
      </c>
      <c r="J529" t="s">
        <v>958</v>
      </c>
    </row>
    <row r="530" spans="1:10" x14ac:dyDescent="0.25">
      <c r="A530">
        <v>81</v>
      </c>
      <c r="B530" t="str">
        <f t="shared" si="45"/>
        <v>19</v>
      </c>
      <c r="C530" t="s">
        <v>952</v>
      </c>
      <c r="D530" t="str">
        <f>"014"</f>
        <v>014</v>
      </c>
      <c r="E530" t="str">
        <f t="shared" si="42"/>
        <v>T. LONG LAKE</v>
      </c>
      <c r="F530" t="s">
        <v>511</v>
      </c>
      <c r="G530" t="str">
        <f t="shared" si="43"/>
        <v>19014</v>
      </c>
      <c r="H530" t="s">
        <v>512</v>
      </c>
      <c r="I530" t="str">
        <f t="shared" si="44"/>
        <v>19014</v>
      </c>
      <c r="J530" t="s">
        <v>959</v>
      </c>
    </row>
    <row r="531" spans="1:10" x14ac:dyDescent="0.25">
      <c r="A531">
        <v>81</v>
      </c>
      <c r="B531" t="str">
        <f t="shared" si="45"/>
        <v>19</v>
      </c>
      <c r="C531" t="s">
        <v>952</v>
      </c>
      <c r="D531" t="str">
        <f>"016"</f>
        <v>016</v>
      </c>
      <c r="E531" t="str">
        <f t="shared" si="42"/>
        <v>T. TIPLER</v>
      </c>
      <c r="F531" t="s">
        <v>511</v>
      </c>
      <c r="G531" t="str">
        <f t="shared" si="43"/>
        <v>19016</v>
      </c>
      <c r="H531" t="s">
        <v>512</v>
      </c>
      <c r="I531" t="str">
        <f t="shared" si="44"/>
        <v>19016</v>
      </c>
      <c r="J531" t="s">
        <v>960</v>
      </c>
    </row>
    <row r="532" spans="1:10" x14ac:dyDescent="0.25">
      <c r="A532">
        <v>81</v>
      </c>
      <c r="B532" t="str">
        <f t="shared" ref="B532:B565" si="46">"20"</f>
        <v>20</v>
      </c>
      <c r="C532" t="s">
        <v>961</v>
      </c>
      <c r="D532" t="str">
        <f>"002"</f>
        <v>002</v>
      </c>
      <c r="E532" t="str">
        <f t="shared" si="42"/>
        <v>T. ALTO</v>
      </c>
      <c r="F532" t="s">
        <v>511</v>
      </c>
      <c r="G532" t="str">
        <f t="shared" si="43"/>
        <v>20002</v>
      </c>
      <c r="H532" t="s">
        <v>512</v>
      </c>
      <c r="I532" t="str">
        <f t="shared" si="44"/>
        <v>20002</v>
      </c>
      <c r="J532" t="s">
        <v>962</v>
      </c>
    </row>
    <row r="533" spans="1:10" x14ac:dyDescent="0.25">
      <c r="A533">
        <v>81</v>
      </c>
      <c r="B533" t="str">
        <f t="shared" si="46"/>
        <v>20</v>
      </c>
      <c r="C533" t="s">
        <v>961</v>
      </c>
      <c r="D533" t="str">
        <f>"004"</f>
        <v>004</v>
      </c>
      <c r="E533" t="str">
        <f t="shared" si="42"/>
        <v>T. ASHFORD</v>
      </c>
      <c r="F533" t="s">
        <v>511</v>
      </c>
      <c r="G533" t="str">
        <f t="shared" si="43"/>
        <v>20004</v>
      </c>
      <c r="H533" t="s">
        <v>512</v>
      </c>
      <c r="I533" t="str">
        <f t="shared" si="44"/>
        <v>20004</v>
      </c>
      <c r="J533" t="s">
        <v>963</v>
      </c>
    </row>
    <row r="534" spans="1:10" x14ac:dyDescent="0.25">
      <c r="A534">
        <v>81</v>
      </c>
      <c r="B534" t="str">
        <f t="shared" si="46"/>
        <v>20</v>
      </c>
      <c r="C534" t="s">
        <v>961</v>
      </c>
      <c r="D534" t="str">
        <f>"006"</f>
        <v>006</v>
      </c>
      <c r="E534" t="str">
        <f t="shared" si="42"/>
        <v>T. AUBURN</v>
      </c>
      <c r="F534" t="s">
        <v>511</v>
      </c>
      <c r="G534" t="str">
        <f t="shared" si="43"/>
        <v>20006</v>
      </c>
      <c r="H534" t="s">
        <v>512</v>
      </c>
      <c r="I534" t="str">
        <f t="shared" si="44"/>
        <v>20006</v>
      </c>
      <c r="J534" t="s">
        <v>689</v>
      </c>
    </row>
    <row r="535" spans="1:10" x14ac:dyDescent="0.25">
      <c r="A535">
        <v>81</v>
      </c>
      <c r="B535" t="str">
        <f t="shared" si="46"/>
        <v>20</v>
      </c>
      <c r="C535" t="s">
        <v>961</v>
      </c>
      <c r="D535" t="str">
        <f>"008"</f>
        <v>008</v>
      </c>
      <c r="E535" t="str">
        <f t="shared" si="42"/>
        <v>T. BYRON</v>
      </c>
      <c r="F535" t="s">
        <v>511</v>
      </c>
      <c r="G535" t="str">
        <f t="shared" si="43"/>
        <v>20008</v>
      </c>
      <c r="H535" t="s">
        <v>512</v>
      </c>
      <c r="I535" t="str">
        <f t="shared" si="44"/>
        <v>20008</v>
      </c>
      <c r="J535" t="s">
        <v>964</v>
      </c>
    </row>
    <row r="536" spans="1:10" x14ac:dyDescent="0.25">
      <c r="A536">
        <v>81</v>
      </c>
      <c r="B536" t="str">
        <f t="shared" si="46"/>
        <v>20</v>
      </c>
      <c r="C536" t="s">
        <v>961</v>
      </c>
      <c r="D536" t="str">
        <f>"010"</f>
        <v>010</v>
      </c>
      <c r="E536" t="str">
        <f t="shared" si="42"/>
        <v>T. CALUMET</v>
      </c>
      <c r="F536" t="s">
        <v>511</v>
      </c>
      <c r="G536" t="str">
        <f t="shared" si="43"/>
        <v>20010</v>
      </c>
      <c r="H536" t="s">
        <v>512</v>
      </c>
      <c r="I536" t="str">
        <f t="shared" si="44"/>
        <v>20010</v>
      </c>
      <c r="J536" t="s">
        <v>965</v>
      </c>
    </row>
    <row r="537" spans="1:10" x14ac:dyDescent="0.25">
      <c r="A537">
        <v>81</v>
      </c>
      <c r="B537" t="str">
        <f t="shared" si="46"/>
        <v>20</v>
      </c>
      <c r="C537" t="s">
        <v>961</v>
      </c>
      <c r="D537" t="str">
        <f>"012"</f>
        <v>012</v>
      </c>
      <c r="E537" t="str">
        <f t="shared" si="42"/>
        <v>T. EDEN</v>
      </c>
      <c r="F537" t="s">
        <v>511</v>
      </c>
      <c r="G537" t="str">
        <f t="shared" si="43"/>
        <v>20012</v>
      </c>
      <c r="H537" t="s">
        <v>512</v>
      </c>
      <c r="I537" t="str">
        <f t="shared" si="44"/>
        <v>20012</v>
      </c>
      <c r="J537" t="s">
        <v>966</v>
      </c>
    </row>
    <row r="538" spans="1:10" x14ac:dyDescent="0.25">
      <c r="A538">
        <v>81</v>
      </c>
      <c r="B538" t="str">
        <f t="shared" si="46"/>
        <v>20</v>
      </c>
      <c r="C538" t="s">
        <v>961</v>
      </c>
      <c r="D538" t="str">
        <f>"014"</f>
        <v>014</v>
      </c>
      <c r="E538" t="str">
        <f t="shared" si="42"/>
        <v>T. ELDORADO</v>
      </c>
      <c r="F538" t="s">
        <v>511</v>
      </c>
      <c r="G538" t="str">
        <f t="shared" si="43"/>
        <v>20014</v>
      </c>
      <c r="H538" t="s">
        <v>512</v>
      </c>
      <c r="I538" t="str">
        <f t="shared" si="44"/>
        <v>20014</v>
      </c>
      <c r="J538" t="s">
        <v>967</v>
      </c>
    </row>
    <row r="539" spans="1:10" x14ac:dyDescent="0.25">
      <c r="A539">
        <v>81</v>
      </c>
      <c r="B539" t="str">
        <f t="shared" si="46"/>
        <v>20</v>
      </c>
      <c r="C539" t="s">
        <v>961</v>
      </c>
      <c r="D539" t="str">
        <f>"016"</f>
        <v>016</v>
      </c>
      <c r="E539" t="str">
        <f t="shared" si="42"/>
        <v>T. EMPIRE</v>
      </c>
      <c r="F539" t="s">
        <v>511</v>
      </c>
      <c r="G539" t="str">
        <f t="shared" si="43"/>
        <v>20016</v>
      </c>
      <c r="H539" t="s">
        <v>512</v>
      </c>
      <c r="I539" t="str">
        <f t="shared" si="44"/>
        <v>20016</v>
      </c>
      <c r="J539" t="s">
        <v>968</v>
      </c>
    </row>
    <row r="540" spans="1:10" x14ac:dyDescent="0.25">
      <c r="A540">
        <v>81</v>
      </c>
      <c r="B540" t="str">
        <f t="shared" si="46"/>
        <v>20</v>
      </c>
      <c r="C540" t="s">
        <v>961</v>
      </c>
      <c r="D540" t="str">
        <f>"018"</f>
        <v>018</v>
      </c>
      <c r="E540" t="str">
        <f t="shared" si="42"/>
        <v>T. FOND DU LAC</v>
      </c>
      <c r="F540" t="s">
        <v>511</v>
      </c>
      <c r="G540" t="str">
        <f t="shared" si="43"/>
        <v>20018</v>
      </c>
      <c r="H540" t="s">
        <v>512</v>
      </c>
      <c r="I540" t="str">
        <f t="shared" si="44"/>
        <v>20018</v>
      </c>
      <c r="J540" t="s">
        <v>969</v>
      </c>
    </row>
    <row r="541" spans="1:10" x14ac:dyDescent="0.25">
      <c r="A541">
        <v>81</v>
      </c>
      <c r="B541" t="str">
        <f t="shared" si="46"/>
        <v>20</v>
      </c>
      <c r="C541" t="s">
        <v>961</v>
      </c>
      <c r="D541" t="str">
        <f>"020"</f>
        <v>020</v>
      </c>
      <c r="E541" t="str">
        <f t="shared" si="42"/>
        <v>T. FOREST</v>
      </c>
      <c r="F541" t="s">
        <v>511</v>
      </c>
      <c r="G541" t="str">
        <f t="shared" si="43"/>
        <v>20020</v>
      </c>
      <c r="H541" t="s">
        <v>512</v>
      </c>
      <c r="I541" t="str">
        <f t="shared" si="44"/>
        <v>20020</v>
      </c>
      <c r="J541" t="s">
        <v>970</v>
      </c>
    </row>
    <row r="542" spans="1:10" x14ac:dyDescent="0.25">
      <c r="A542">
        <v>81</v>
      </c>
      <c r="B542" t="str">
        <f t="shared" si="46"/>
        <v>20</v>
      </c>
      <c r="C542" t="s">
        <v>961</v>
      </c>
      <c r="D542" t="str">
        <f>"022"</f>
        <v>022</v>
      </c>
      <c r="E542" t="str">
        <f t="shared" si="42"/>
        <v>T. FRIENDSHIP</v>
      </c>
      <c r="F542" t="s">
        <v>511</v>
      </c>
      <c r="G542" t="str">
        <f t="shared" si="43"/>
        <v>20022</v>
      </c>
      <c r="H542" t="s">
        <v>512</v>
      </c>
      <c r="I542" t="str">
        <f t="shared" si="44"/>
        <v>20022</v>
      </c>
      <c r="J542" t="s">
        <v>532</v>
      </c>
    </row>
    <row r="543" spans="1:10" x14ac:dyDescent="0.25">
      <c r="A543">
        <v>81</v>
      </c>
      <c r="B543" t="str">
        <f t="shared" si="46"/>
        <v>20</v>
      </c>
      <c r="C543" t="s">
        <v>961</v>
      </c>
      <c r="D543" t="str">
        <f>"024"</f>
        <v>024</v>
      </c>
      <c r="E543" t="str">
        <f t="shared" si="42"/>
        <v>T. LAMARTINE</v>
      </c>
      <c r="F543" t="s">
        <v>511</v>
      </c>
      <c r="G543" t="str">
        <f t="shared" si="43"/>
        <v>20024</v>
      </c>
      <c r="H543" t="s">
        <v>512</v>
      </c>
      <c r="I543" t="str">
        <f t="shared" si="44"/>
        <v>20024</v>
      </c>
      <c r="J543" t="s">
        <v>971</v>
      </c>
    </row>
    <row r="544" spans="1:10" x14ac:dyDescent="0.25">
      <c r="A544">
        <v>81</v>
      </c>
      <c r="B544" t="str">
        <f t="shared" si="46"/>
        <v>20</v>
      </c>
      <c r="C544" t="s">
        <v>961</v>
      </c>
      <c r="D544" t="str">
        <f>"026"</f>
        <v>026</v>
      </c>
      <c r="E544" t="str">
        <f t="shared" si="42"/>
        <v>T. MARSHFIELD</v>
      </c>
      <c r="F544" t="s">
        <v>511</v>
      </c>
      <c r="G544" t="str">
        <f t="shared" si="43"/>
        <v>20026</v>
      </c>
      <c r="H544" t="s">
        <v>512</v>
      </c>
      <c r="I544" t="str">
        <f t="shared" si="44"/>
        <v>20026</v>
      </c>
      <c r="J544" t="s">
        <v>972</v>
      </c>
    </row>
    <row r="545" spans="1:10" x14ac:dyDescent="0.25">
      <c r="A545">
        <v>81</v>
      </c>
      <c r="B545" t="str">
        <f t="shared" si="46"/>
        <v>20</v>
      </c>
      <c r="C545" t="s">
        <v>961</v>
      </c>
      <c r="D545" t="str">
        <f>"028"</f>
        <v>028</v>
      </c>
      <c r="E545" t="str">
        <f t="shared" si="42"/>
        <v>T. METOMEN</v>
      </c>
      <c r="F545" t="s">
        <v>511</v>
      </c>
      <c r="G545" t="str">
        <f t="shared" si="43"/>
        <v>20028</v>
      </c>
      <c r="H545" t="s">
        <v>512</v>
      </c>
      <c r="I545" t="str">
        <f t="shared" si="44"/>
        <v>20028</v>
      </c>
      <c r="J545" t="s">
        <v>973</v>
      </c>
    </row>
    <row r="546" spans="1:10" x14ac:dyDescent="0.25">
      <c r="A546">
        <v>81</v>
      </c>
      <c r="B546" t="str">
        <f t="shared" si="46"/>
        <v>20</v>
      </c>
      <c r="C546" t="s">
        <v>961</v>
      </c>
      <c r="D546" t="str">
        <f>"030"</f>
        <v>030</v>
      </c>
      <c r="E546" t="str">
        <f t="shared" si="42"/>
        <v>T. OAKFIELD</v>
      </c>
      <c r="F546" t="s">
        <v>511</v>
      </c>
      <c r="G546" t="str">
        <f t="shared" si="43"/>
        <v>20030</v>
      </c>
      <c r="H546" t="s">
        <v>512</v>
      </c>
      <c r="I546" t="str">
        <f t="shared" si="44"/>
        <v>20030</v>
      </c>
      <c r="J546" t="s">
        <v>974</v>
      </c>
    </row>
    <row r="547" spans="1:10" x14ac:dyDescent="0.25">
      <c r="A547">
        <v>81</v>
      </c>
      <c r="B547" t="str">
        <f t="shared" si="46"/>
        <v>20</v>
      </c>
      <c r="C547" t="s">
        <v>961</v>
      </c>
      <c r="D547" t="str">
        <f>"032"</f>
        <v>032</v>
      </c>
      <c r="E547" t="str">
        <f t="shared" si="42"/>
        <v>T. OSCEOLA</v>
      </c>
      <c r="F547" t="s">
        <v>511</v>
      </c>
      <c r="G547" t="str">
        <f t="shared" si="43"/>
        <v>20032</v>
      </c>
      <c r="H547" t="s">
        <v>512</v>
      </c>
      <c r="I547" t="str">
        <f t="shared" si="44"/>
        <v>20032</v>
      </c>
      <c r="J547" t="s">
        <v>975</v>
      </c>
    </row>
    <row r="548" spans="1:10" x14ac:dyDescent="0.25">
      <c r="A548">
        <v>81</v>
      </c>
      <c r="B548" t="str">
        <f t="shared" si="46"/>
        <v>20</v>
      </c>
      <c r="C548" t="s">
        <v>961</v>
      </c>
      <c r="D548" t="str">
        <f>"034"</f>
        <v>034</v>
      </c>
      <c r="E548" t="str">
        <f t="shared" si="42"/>
        <v>T. RIPON</v>
      </c>
      <c r="F548" t="s">
        <v>511</v>
      </c>
      <c r="G548" t="str">
        <f t="shared" si="43"/>
        <v>20034</v>
      </c>
      <c r="H548" t="s">
        <v>512</v>
      </c>
      <c r="I548" t="str">
        <f t="shared" si="44"/>
        <v>20034</v>
      </c>
      <c r="J548" t="s">
        <v>976</v>
      </c>
    </row>
    <row r="549" spans="1:10" x14ac:dyDescent="0.25">
      <c r="A549">
        <v>81</v>
      </c>
      <c r="B549" t="str">
        <f t="shared" si="46"/>
        <v>20</v>
      </c>
      <c r="C549" t="s">
        <v>961</v>
      </c>
      <c r="D549" t="str">
        <f>"036"</f>
        <v>036</v>
      </c>
      <c r="E549" t="str">
        <f t="shared" si="42"/>
        <v>T. ROSENDALE</v>
      </c>
      <c r="F549" t="s">
        <v>511</v>
      </c>
      <c r="G549" t="str">
        <f t="shared" si="43"/>
        <v>20036</v>
      </c>
      <c r="H549" t="s">
        <v>512</v>
      </c>
      <c r="I549" t="str">
        <f t="shared" si="44"/>
        <v>20036</v>
      </c>
      <c r="J549" t="s">
        <v>977</v>
      </c>
    </row>
    <row r="550" spans="1:10" x14ac:dyDescent="0.25">
      <c r="A550">
        <v>81</v>
      </c>
      <c r="B550" t="str">
        <f t="shared" si="46"/>
        <v>20</v>
      </c>
      <c r="C550" t="s">
        <v>961</v>
      </c>
      <c r="D550" t="str">
        <f>"038"</f>
        <v>038</v>
      </c>
      <c r="E550" t="str">
        <f t="shared" si="42"/>
        <v>T. SPRINGVALE</v>
      </c>
      <c r="F550" t="s">
        <v>511</v>
      </c>
      <c r="G550" t="str">
        <f t="shared" si="43"/>
        <v>20038</v>
      </c>
      <c r="H550" t="s">
        <v>512</v>
      </c>
      <c r="I550" t="str">
        <f t="shared" si="44"/>
        <v>20038</v>
      </c>
      <c r="J550" t="s">
        <v>770</v>
      </c>
    </row>
    <row r="551" spans="1:10" x14ac:dyDescent="0.25">
      <c r="A551">
        <v>81</v>
      </c>
      <c r="B551" t="str">
        <f t="shared" si="46"/>
        <v>20</v>
      </c>
      <c r="C551" t="s">
        <v>961</v>
      </c>
      <c r="D551" t="str">
        <f>"040"</f>
        <v>040</v>
      </c>
      <c r="E551" t="str">
        <f t="shared" si="42"/>
        <v>T. TAYCHEEDAH</v>
      </c>
      <c r="F551" t="s">
        <v>511</v>
      </c>
      <c r="G551" t="str">
        <f t="shared" si="43"/>
        <v>20040</v>
      </c>
      <c r="H551" t="s">
        <v>512</v>
      </c>
      <c r="I551" t="str">
        <f t="shared" si="44"/>
        <v>20040</v>
      </c>
      <c r="J551" t="s">
        <v>978</v>
      </c>
    </row>
    <row r="552" spans="1:10" x14ac:dyDescent="0.25">
      <c r="A552">
        <v>81</v>
      </c>
      <c r="B552" t="str">
        <f t="shared" si="46"/>
        <v>20</v>
      </c>
      <c r="C552" t="s">
        <v>961</v>
      </c>
      <c r="D552" t="str">
        <f>"042"</f>
        <v>042</v>
      </c>
      <c r="E552" t="str">
        <f t="shared" si="42"/>
        <v>T. WAUPUN</v>
      </c>
      <c r="F552" t="s">
        <v>511</v>
      </c>
      <c r="G552" t="str">
        <f t="shared" si="43"/>
        <v>20042</v>
      </c>
      <c r="H552" t="s">
        <v>512</v>
      </c>
      <c r="I552" t="str">
        <f t="shared" si="44"/>
        <v>20042</v>
      </c>
      <c r="J552" t="s">
        <v>882</v>
      </c>
    </row>
    <row r="553" spans="1:10" x14ac:dyDescent="0.25">
      <c r="A553">
        <v>81</v>
      </c>
      <c r="B553" t="str">
        <f t="shared" si="46"/>
        <v>20</v>
      </c>
      <c r="C553" t="s">
        <v>961</v>
      </c>
      <c r="D553" t="str">
        <f>"106"</f>
        <v>106</v>
      </c>
      <c r="E553" t="str">
        <f t="shared" si="42"/>
        <v>V. BRANDON</v>
      </c>
      <c r="F553" t="s">
        <v>530</v>
      </c>
      <c r="G553" t="str">
        <f t="shared" si="43"/>
        <v>20106</v>
      </c>
      <c r="H553" t="s">
        <v>531</v>
      </c>
      <c r="I553" t="str">
        <f t="shared" si="44"/>
        <v>20106</v>
      </c>
      <c r="J553" t="s">
        <v>979</v>
      </c>
    </row>
    <row r="554" spans="1:10" x14ac:dyDescent="0.25">
      <c r="A554">
        <v>81</v>
      </c>
      <c r="B554" t="str">
        <f t="shared" si="46"/>
        <v>20</v>
      </c>
      <c r="C554" t="s">
        <v>961</v>
      </c>
      <c r="D554" t="str">
        <f>"111"</f>
        <v>111</v>
      </c>
      <c r="E554" t="str">
        <f t="shared" si="42"/>
        <v>V. CAMPBELLSPORT</v>
      </c>
      <c r="F554" t="s">
        <v>530</v>
      </c>
      <c r="G554" t="str">
        <f t="shared" si="43"/>
        <v>20111</v>
      </c>
      <c r="H554" t="s">
        <v>531</v>
      </c>
      <c r="I554" t="str">
        <f t="shared" si="44"/>
        <v>20111</v>
      </c>
      <c r="J554" t="s">
        <v>980</v>
      </c>
    </row>
    <row r="555" spans="1:10" x14ac:dyDescent="0.25">
      <c r="A555">
        <v>81</v>
      </c>
      <c r="B555" t="str">
        <f t="shared" si="46"/>
        <v>20</v>
      </c>
      <c r="C555" t="s">
        <v>961</v>
      </c>
      <c r="D555" t="str">
        <f>"121"</f>
        <v>121</v>
      </c>
      <c r="E555" t="str">
        <f t="shared" si="42"/>
        <v>V. EDEN</v>
      </c>
      <c r="F555" t="s">
        <v>530</v>
      </c>
      <c r="G555" t="str">
        <f t="shared" si="43"/>
        <v>20121</v>
      </c>
      <c r="H555" t="s">
        <v>531</v>
      </c>
      <c r="I555" t="str">
        <f t="shared" si="44"/>
        <v>20121</v>
      </c>
      <c r="J555" t="s">
        <v>966</v>
      </c>
    </row>
    <row r="556" spans="1:10" x14ac:dyDescent="0.25">
      <c r="A556">
        <v>81</v>
      </c>
      <c r="B556" t="str">
        <f t="shared" si="46"/>
        <v>20</v>
      </c>
      <c r="C556" t="s">
        <v>961</v>
      </c>
      <c r="D556" t="str">
        <f>"126"</f>
        <v>126</v>
      </c>
      <c r="E556" t="str">
        <f t="shared" si="42"/>
        <v>V. FAIRWATER</v>
      </c>
      <c r="F556" t="s">
        <v>530</v>
      </c>
      <c r="G556" t="str">
        <f t="shared" si="43"/>
        <v>20126</v>
      </c>
      <c r="H556" t="s">
        <v>531</v>
      </c>
      <c r="I556" t="str">
        <f t="shared" si="44"/>
        <v>20126</v>
      </c>
      <c r="J556" t="s">
        <v>981</v>
      </c>
    </row>
    <row r="557" spans="1:10" x14ac:dyDescent="0.25">
      <c r="A557">
        <v>81</v>
      </c>
      <c r="B557" t="str">
        <f t="shared" si="46"/>
        <v>20</v>
      </c>
      <c r="C557" t="s">
        <v>961</v>
      </c>
      <c r="D557" t="str">
        <f>"142"</f>
        <v>142</v>
      </c>
      <c r="E557" t="str">
        <f t="shared" si="42"/>
        <v>V. KEWASKUM</v>
      </c>
      <c r="F557" t="s">
        <v>530</v>
      </c>
      <c r="G557" t="str">
        <f t="shared" si="43"/>
        <v>20142</v>
      </c>
      <c r="H557" t="s">
        <v>531</v>
      </c>
      <c r="I557" t="str">
        <f t="shared" si="44"/>
        <v>20142</v>
      </c>
      <c r="J557" t="s">
        <v>982</v>
      </c>
    </row>
    <row r="558" spans="1:10" x14ac:dyDescent="0.25">
      <c r="A558">
        <v>81</v>
      </c>
      <c r="B558" t="str">
        <f t="shared" si="46"/>
        <v>20</v>
      </c>
      <c r="C558" t="s">
        <v>961</v>
      </c>
      <c r="D558" t="str">
        <f>"151"</f>
        <v>151</v>
      </c>
      <c r="E558" t="str">
        <f t="shared" si="42"/>
        <v>V. MOUNT CALVARY</v>
      </c>
      <c r="F558" t="s">
        <v>530</v>
      </c>
      <c r="G558" t="str">
        <f t="shared" si="43"/>
        <v>20151</v>
      </c>
      <c r="H558" t="s">
        <v>531</v>
      </c>
      <c r="I558" t="str">
        <f t="shared" si="44"/>
        <v>20151</v>
      </c>
      <c r="J558" t="s">
        <v>983</v>
      </c>
    </row>
    <row r="559" spans="1:10" x14ac:dyDescent="0.25">
      <c r="A559">
        <v>81</v>
      </c>
      <c r="B559" t="str">
        <f t="shared" si="46"/>
        <v>20</v>
      </c>
      <c r="C559" t="s">
        <v>961</v>
      </c>
      <c r="D559" t="str">
        <f>"161"</f>
        <v>161</v>
      </c>
      <c r="E559" t="str">
        <f t="shared" si="42"/>
        <v>V. NORTH FOND DU LAC</v>
      </c>
      <c r="F559" t="s">
        <v>530</v>
      </c>
      <c r="G559" t="str">
        <f t="shared" si="43"/>
        <v>20161</v>
      </c>
      <c r="H559" t="s">
        <v>531</v>
      </c>
      <c r="I559" t="str">
        <f t="shared" si="44"/>
        <v>20161</v>
      </c>
      <c r="J559" t="s">
        <v>984</v>
      </c>
    </row>
    <row r="560" spans="1:10" x14ac:dyDescent="0.25">
      <c r="A560">
        <v>81</v>
      </c>
      <c r="B560" t="str">
        <f t="shared" si="46"/>
        <v>20</v>
      </c>
      <c r="C560" t="s">
        <v>961</v>
      </c>
      <c r="D560" t="str">
        <f>"165"</f>
        <v>165</v>
      </c>
      <c r="E560" t="str">
        <f t="shared" si="42"/>
        <v>V. OAKFIELD</v>
      </c>
      <c r="F560" t="s">
        <v>530</v>
      </c>
      <c r="G560" t="str">
        <f t="shared" si="43"/>
        <v>20165</v>
      </c>
      <c r="H560" t="s">
        <v>531</v>
      </c>
      <c r="I560" t="str">
        <f t="shared" si="44"/>
        <v>20165</v>
      </c>
      <c r="J560" t="s">
        <v>974</v>
      </c>
    </row>
    <row r="561" spans="1:10" x14ac:dyDescent="0.25">
      <c r="A561">
        <v>81</v>
      </c>
      <c r="B561" t="str">
        <f t="shared" si="46"/>
        <v>20</v>
      </c>
      <c r="C561" t="s">
        <v>961</v>
      </c>
      <c r="D561" t="str">
        <f>"176"</f>
        <v>176</v>
      </c>
      <c r="E561" t="str">
        <f t="shared" si="42"/>
        <v>V. ROSENDALE</v>
      </c>
      <c r="F561" t="s">
        <v>530</v>
      </c>
      <c r="G561" t="str">
        <f t="shared" si="43"/>
        <v>20176</v>
      </c>
      <c r="H561" t="s">
        <v>531</v>
      </c>
      <c r="I561" t="str">
        <f t="shared" si="44"/>
        <v>20176</v>
      </c>
      <c r="J561" t="s">
        <v>977</v>
      </c>
    </row>
    <row r="562" spans="1:10" x14ac:dyDescent="0.25">
      <c r="A562">
        <v>81</v>
      </c>
      <c r="B562" t="str">
        <f t="shared" si="46"/>
        <v>20</v>
      </c>
      <c r="C562" t="s">
        <v>961</v>
      </c>
      <c r="D562" t="str">
        <f>"181"</f>
        <v>181</v>
      </c>
      <c r="E562" t="str">
        <f t="shared" si="42"/>
        <v>V. SAINT CLOUD</v>
      </c>
      <c r="F562" t="s">
        <v>530</v>
      </c>
      <c r="G562" t="str">
        <f t="shared" si="43"/>
        <v>20181</v>
      </c>
      <c r="H562" t="s">
        <v>531</v>
      </c>
      <c r="I562" t="str">
        <f t="shared" si="44"/>
        <v>20181</v>
      </c>
      <c r="J562" t="s">
        <v>985</v>
      </c>
    </row>
    <row r="563" spans="1:10" x14ac:dyDescent="0.25">
      <c r="A563">
        <v>81</v>
      </c>
      <c r="B563" t="str">
        <f t="shared" si="46"/>
        <v>20</v>
      </c>
      <c r="C563" t="s">
        <v>961</v>
      </c>
      <c r="D563" t="str">
        <f>"226"</f>
        <v>226</v>
      </c>
      <c r="E563" t="str">
        <f t="shared" si="42"/>
        <v>C. FOND DU LAC</v>
      </c>
      <c r="F563" t="s">
        <v>533</v>
      </c>
      <c r="G563" t="str">
        <f t="shared" si="43"/>
        <v>20226</v>
      </c>
      <c r="H563" t="s">
        <v>534</v>
      </c>
      <c r="I563" t="str">
        <f t="shared" si="44"/>
        <v>20226</v>
      </c>
      <c r="J563" t="s">
        <v>969</v>
      </c>
    </row>
    <row r="564" spans="1:10" x14ac:dyDescent="0.25">
      <c r="A564">
        <v>81</v>
      </c>
      <c r="B564" t="str">
        <f t="shared" si="46"/>
        <v>20</v>
      </c>
      <c r="C564" t="s">
        <v>961</v>
      </c>
      <c r="D564" t="str">
        <f>"276"</f>
        <v>276</v>
      </c>
      <c r="E564" t="str">
        <f t="shared" si="42"/>
        <v>C. RIPON</v>
      </c>
      <c r="F564" t="s">
        <v>533</v>
      </c>
      <c r="G564" t="str">
        <f t="shared" si="43"/>
        <v>20276</v>
      </c>
      <c r="H564" t="s">
        <v>534</v>
      </c>
      <c r="I564" t="str">
        <f t="shared" si="44"/>
        <v>20276</v>
      </c>
      <c r="J564" t="s">
        <v>976</v>
      </c>
    </row>
    <row r="565" spans="1:10" x14ac:dyDescent="0.25">
      <c r="A565">
        <v>81</v>
      </c>
      <c r="B565" t="str">
        <f t="shared" si="46"/>
        <v>20</v>
      </c>
      <c r="C565" t="s">
        <v>961</v>
      </c>
      <c r="D565" t="str">
        <f>"292"</f>
        <v>292</v>
      </c>
      <c r="E565" t="str">
        <f t="shared" si="42"/>
        <v>C. WAUPUN</v>
      </c>
      <c r="F565" t="s">
        <v>533</v>
      </c>
      <c r="G565" t="str">
        <f t="shared" si="43"/>
        <v>20292</v>
      </c>
      <c r="H565" t="s">
        <v>534</v>
      </c>
      <c r="I565" t="str">
        <f t="shared" si="44"/>
        <v>20292</v>
      </c>
      <c r="J565" t="s">
        <v>882</v>
      </c>
    </row>
    <row r="566" spans="1:10" x14ac:dyDescent="0.25">
      <c r="A566">
        <v>81</v>
      </c>
      <c r="B566" t="str">
        <f t="shared" ref="B566:B580" si="47">"21"</f>
        <v>21</v>
      </c>
      <c r="C566" t="s">
        <v>986</v>
      </c>
      <c r="D566" t="str">
        <f>"002"</f>
        <v>002</v>
      </c>
      <c r="E566" t="str">
        <f t="shared" si="42"/>
        <v>T. ALVIN</v>
      </c>
      <c r="F566" t="s">
        <v>511</v>
      </c>
      <c r="G566" t="str">
        <f t="shared" si="43"/>
        <v>21002</v>
      </c>
      <c r="H566" t="s">
        <v>512</v>
      </c>
      <c r="I566" t="str">
        <f t="shared" si="44"/>
        <v>21002</v>
      </c>
      <c r="J566" t="s">
        <v>987</v>
      </c>
    </row>
    <row r="567" spans="1:10" x14ac:dyDescent="0.25">
      <c r="A567">
        <v>81</v>
      </c>
      <c r="B567" t="str">
        <f t="shared" si="47"/>
        <v>21</v>
      </c>
      <c r="C567" t="s">
        <v>986</v>
      </c>
      <c r="D567" t="str">
        <f>"004"</f>
        <v>004</v>
      </c>
      <c r="E567" t="str">
        <f t="shared" si="42"/>
        <v>T. ARGONNE</v>
      </c>
      <c r="F567" t="s">
        <v>511</v>
      </c>
      <c r="G567" t="str">
        <f t="shared" si="43"/>
        <v>21004</v>
      </c>
      <c r="H567" t="s">
        <v>512</v>
      </c>
      <c r="I567" t="str">
        <f t="shared" si="44"/>
        <v>21004</v>
      </c>
      <c r="J567" t="s">
        <v>988</v>
      </c>
    </row>
    <row r="568" spans="1:10" x14ac:dyDescent="0.25">
      <c r="A568">
        <v>81</v>
      </c>
      <c r="B568" t="str">
        <f t="shared" si="47"/>
        <v>21</v>
      </c>
      <c r="C568" t="s">
        <v>986</v>
      </c>
      <c r="D568" t="str">
        <f>"006"</f>
        <v>006</v>
      </c>
      <c r="E568" t="str">
        <f t="shared" si="42"/>
        <v>T. ARMSTRONG CREEK</v>
      </c>
      <c r="F568" t="s">
        <v>511</v>
      </c>
      <c r="G568" t="str">
        <f t="shared" si="43"/>
        <v>21006</v>
      </c>
      <c r="H568" t="s">
        <v>512</v>
      </c>
      <c r="I568" t="str">
        <f t="shared" si="44"/>
        <v>21006</v>
      </c>
      <c r="J568" t="s">
        <v>989</v>
      </c>
    </row>
    <row r="569" spans="1:10" x14ac:dyDescent="0.25">
      <c r="A569">
        <v>81</v>
      </c>
      <c r="B569" t="str">
        <f t="shared" si="47"/>
        <v>21</v>
      </c>
      <c r="C569" t="s">
        <v>986</v>
      </c>
      <c r="D569" t="str">
        <f>"008"</f>
        <v>008</v>
      </c>
      <c r="E569" t="str">
        <f t="shared" si="42"/>
        <v>T. BLACKWELL</v>
      </c>
      <c r="F569" t="s">
        <v>511</v>
      </c>
      <c r="G569" t="str">
        <f t="shared" si="43"/>
        <v>21008</v>
      </c>
      <c r="H569" t="s">
        <v>512</v>
      </c>
      <c r="I569" t="str">
        <f t="shared" si="44"/>
        <v>21008</v>
      </c>
      <c r="J569" t="s">
        <v>990</v>
      </c>
    </row>
    <row r="570" spans="1:10" x14ac:dyDescent="0.25">
      <c r="A570">
        <v>81</v>
      </c>
      <c r="B570" t="str">
        <f t="shared" si="47"/>
        <v>21</v>
      </c>
      <c r="C570" t="s">
        <v>986</v>
      </c>
      <c r="D570" t="str">
        <f>"010"</f>
        <v>010</v>
      </c>
      <c r="E570" t="str">
        <f t="shared" si="42"/>
        <v>T. CASWELL</v>
      </c>
      <c r="F570" t="s">
        <v>511</v>
      </c>
      <c r="G570" t="str">
        <f t="shared" si="43"/>
        <v>21010</v>
      </c>
      <c r="H570" t="s">
        <v>512</v>
      </c>
      <c r="I570" t="str">
        <f t="shared" si="44"/>
        <v>21010</v>
      </c>
      <c r="J570" t="s">
        <v>991</v>
      </c>
    </row>
    <row r="571" spans="1:10" x14ac:dyDescent="0.25">
      <c r="A571">
        <v>81</v>
      </c>
      <c r="B571" t="str">
        <f t="shared" si="47"/>
        <v>21</v>
      </c>
      <c r="C571" t="s">
        <v>986</v>
      </c>
      <c r="D571" t="str">
        <f>"012"</f>
        <v>012</v>
      </c>
      <c r="E571" t="str">
        <f t="shared" si="42"/>
        <v>T. CRANDON</v>
      </c>
      <c r="F571" t="s">
        <v>511</v>
      </c>
      <c r="G571" t="str">
        <f t="shared" si="43"/>
        <v>21012</v>
      </c>
      <c r="H571" t="s">
        <v>512</v>
      </c>
      <c r="I571" t="str">
        <f t="shared" si="44"/>
        <v>21012</v>
      </c>
      <c r="J571" t="s">
        <v>992</v>
      </c>
    </row>
    <row r="572" spans="1:10" x14ac:dyDescent="0.25">
      <c r="A572">
        <v>81</v>
      </c>
      <c r="B572" t="str">
        <f t="shared" si="47"/>
        <v>21</v>
      </c>
      <c r="C572" t="s">
        <v>986</v>
      </c>
      <c r="D572" t="str">
        <f>"014"</f>
        <v>014</v>
      </c>
      <c r="E572" t="str">
        <f t="shared" si="42"/>
        <v>T. FREEDOM</v>
      </c>
      <c r="F572" t="s">
        <v>511</v>
      </c>
      <c r="G572" t="str">
        <f t="shared" si="43"/>
        <v>21014</v>
      </c>
      <c r="H572" t="s">
        <v>512</v>
      </c>
      <c r="I572" t="str">
        <f t="shared" si="44"/>
        <v>21014</v>
      </c>
      <c r="J572" t="s">
        <v>993</v>
      </c>
    </row>
    <row r="573" spans="1:10" x14ac:dyDescent="0.25">
      <c r="A573">
        <v>81</v>
      </c>
      <c r="B573" t="str">
        <f t="shared" si="47"/>
        <v>21</v>
      </c>
      <c r="C573" t="s">
        <v>986</v>
      </c>
      <c r="D573" t="str">
        <f>"016"</f>
        <v>016</v>
      </c>
      <c r="E573" t="str">
        <f t="shared" si="42"/>
        <v>T. HILES</v>
      </c>
      <c r="F573" t="s">
        <v>511</v>
      </c>
      <c r="G573" t="str">
        <f t="shared" si="43"/>
        <v>21016</v>
      </c>
      <c r="H573" t="s">
        <v>512</v>
      </c>
      <c r="I573" t="str">
        <f t="shared" si="44"/>
        <v>21016</v>
      </c>
      <c r="J573" t="s">
        <v>994</v>
      </c>
    </row>
    <row r="574" spans="1:10" x14ac:dyDescent="0.25">
      <c r="A574">
        <v>81</v>
      </c>
      <c r="B574" t="str">
        <f t="shared" si="47"/>
        <v>21</v>
      </c>
      <c r="C574" t="s">
        <v>986</v>
      </c>
      <c r="D574" t="str">
        <f>"018"</f>
        <v>018</v>
      </c>
      <c r="E574" t="str">
        <f t="shared" si="42"/>
        <v>T. LAONA</v>
      </c>
      <c r="F574" t="s">
        <v>511</v>
      </c>
      <c r="G574" t="str">
        <f t="shared" si="43"/>
        <v>21018</v>
      </c>
      <c r="H574" t="s">
        <v>512</v>
      </c>
      <c r="I574" t="str">
        <f t="shared" si="44"/>
        <v>21018</v>
      </c>
      <c r="J574" t="s">
        <v>995</v>
      </c>
    </row>
    <row r="575" spans="1:10" x14ac:dyDescent="0.25">
      <c r="A575">
        <v>81</v>
      </c>
      <c r="B575" t="str">
        <f t="shared" si="47"/>
        <v>21</v>
      </c>
      <c r="C575" t="s">
        <v>986</v>
      </c>
      <c r="D575" t="str">
        <f>"020"</f>
        <v>020</v>
      </c>
      <c r="E575" t="str">
        <f t="shared" si="42"/>
        <v>T. LINCOLN</v>
      </c>
      <c r="F575" t="s">
        <v>511</v>
      </c>
      <c r="G575" t="str">
        <f t="shared" si="43"/>
        <v>21020</v>
      </c>
      <c r="H575" t="s">
        <v>512</v>
      </c>
      <c r="I575" t="str">
        <f t="shared" si="44"/>
        <v>21020</v>
      </c>
      <c r="J575" t="s">
        <v>520</v>
      </c>
    </row>
    <row r="576" spans="1:10" x14ac:dyDescent="0.25">
      <c r="A576">
        <v>81</v>
      </c>
      <c r="B576" t="str">
        <f t="shared" si="47"/>
        <v>21</v>
      </c>
      <c r="C576" t="s">
        <v>986</v>
      </c>
      <c r="D576" t="str">
        <f>"022"</f>
        <v>022</v>
      </c>
      <c r="E576" t="str">
        <f t="shared" si="42"/>
        <v>T. NASHVILLE</v>
      </c>
      <c r="F576" t="s">
        <v>511</v>
      </c>
      <c r="G576" t="str">
        <f t="shared" si="43"/>
        <v>21022</v>
      </c>
      <c r="H576" t="s">
        <v>512</v>
      </c>
      <c r="I576" t="str">
        <f t="shared" si="44"/>
        <v>21022</v>
      </c>
      <c r="J576" t="s">
        <v>996</v>
      </c>
    </row>
    <row r="577" spans="1:10" x14ac:dyDescent="0.25">
      <c r="A577">
        <v>81</v>
      </c>
      <c r="B577" t="str">
        <f t="shared" si="47"/>
        <v>21</v>
      </c>
      <c r="C577" t="s">
        <v>986</v>
      </c>
      <c r="D577" t="str">
        <f>"024"</f>
        <v>024</v>
      </c>
      <c r="E577" t="str">
        <f t="shared" si="42"/>
        <v>T. POPPLE RIVER</v>
      </c>
      <c r="F577" t="s">
        <v>511</v>
      </c>
      <c r="G577" t="str">
        <f t="shared" si="43"/>
        <v>21024</v>
      </c>
      <c r="H577" t="s">
        <v>512</v>
      </c>
      <c r="I577" t="str">
        <f t="shared" si="44"/>
        <v>21024</v>
      </c>
      <c r="J577" t="s">
        <v>997</v>
      </c>
    </row>
    <row r="578" spans="1:10" x14ac:dyDescent="0.25">
      <c r="A578">
        <v>81</v>
      </c>
      <c r="B578" t="str">
        <f t="shared" si="47"/>
        <v>21</v>
      </c>
      <c r="C578" t="s">
        <v>986</v>
      </c>
      <c r="D578" t="str">
        <f>"026"</f>
        <v>026</v>
      </c>
      <c r="E578" t="str">
        <f t="shared" ref="E578:E641" si="48">F578&amp;J578</f>
        <v>T. ROSS</v>
      </c>
      <c r="F578" t="s">
        <v>511</v>
      </c>
      <c r="G578" t="str">
        <f t="shared" ref="G578:G641" si="49">B578&amp;D578</f>
        <v>21026</v>
      </c>
      <c r="H578" t="s">
        <v>512</v>
      </c>
      <c r="I578" t="str">
        <f t="shared" si="44"/>
        <v>21026</v>
      </c>
      <c r="J578" t="s">
        <v>998</v>
      </c>
    </row>
    <row r="579" spans="1:10" x14ac:dyDescent="0.25">
      <c r="A579">
        <v>81</v>
      </c>
      <c r="B579" t="str">
        <f t="shared" si="47"/>
        <v>21</v>
      </c>
      <c r="C579" t="s">
        <v>986</v>
      </c>
      <c r="D579" t="str">
        <f>"028"</f>
        <v>028</v>
      </c>
      <c r="E579" t="str">
        <f t="shared" si="48"/>
        <v>T. WABENO</v>
      </c>
      <c r="F579" t="s">
        <v>511</v>
      </c>
      <c r="G579" t="str">
        <f t="shared" si="49"/>
        <v>21028</v>
      </c>
      <c r="H579" t="s">
        <v>512</v>
      </c>
      <c r="I579" t="str">
        <f t="shared" ref="I579:I642" si="50">B579&amp;D579</f>
        <v>21028</v>
      </c>
      <c r="J579" t="s">
        <v>999</v>
      </c>
    </row>
    <row r="580" spans="1:10" x14ac:dyDescent="0.25">
      <c r="A580">
        <v>81</v>
      </c>
      <c r="B580" t="str">
        <f t="shared" si="47"/>
        <v>21</v>
      </c>
      <c r="C580" t="s">
        <v>986</v>
      </c>
      <c r="D580" t="str">
        <f>"211"</f>
        <v>211</v>
      </c>
      <c r="E580" t="str">
        <f t="shared" si="48"/>
        <v>C. CRANDON</v>
      </c>
      <c r="F580" t="s">
        <v>533</v>
      </c>
      <c r="G580" t="str">
        <f t="shared" si="49"/>
        <v>21211</v>
      </c>
      <c r="H580" t="s">
        <v>534</v>
      </c>
      <c r="I580" t="str">
        <f t="shared" si="50"/>
        <v>21211</v>
      </c>
      <c r="J580" t="s">
        <v>992</v>
      </c>
    </row>
    <row r="581" spans="1:10" x14ac:dyDescent="0.25">
      <c r="A581">
        <v>76</v>
      </c>
      <c r="B581" t="str">
        <f t="shared" ref="B581:B632" si="51">"22"</f>
        <v>22</v>
      </c>
      <c r="C581" t="s">
        <v>1000</v>
      </c>
      <c r="D581" t="str">
        <f>"002"</f>
        <v>002</v>
      </c>
      <c r="E581" t="str">
        <f t="shared" si="48"/>
        <v>T. BEETOWN</v>
      </c>
      <c r="F581" t="s">
        <v>511</v>
      </c>
      <c r="G581" t="str">
        <f t="shared" si="49"/>
        <v>22002</v>
      </c>
      <c r="H581" t="s">
        <v>512</v>
      </c>
      <c r="I581" t="str">
        <f t="shared" si="50"/>
        <v>22002</v>
      </c>
      <c r="J581" t="s">
        <v>1001</v>
      </c>
    </row>
    <row r="582" spans="1:10" x14ac:dyDescent="0.25">
      <c r="A582">
        <v>76</v>
      </c>
      <c r="B582" t="str">
        <f t="shared" si="51"/>
        <v>22</v>
      </c>
      <c r="C582" t="s">
        <v>1000</v>
      </c>
      <c r="D582" t="str">
        <f>"004"</f>
        <v>004</v>
      </c>
      <c r="E582" t="str">
        <f t="shared" si="48"/>
        <v>T. BLOOMINGTON</v>
      </c>
      <c r="F582" t="s">
        <v>511</v>
      </c>
      <c r="G582" t="str">
        <f t="shared" si="49"/>
        <v>22004</v>
      </c>
      <c r="H582" t="s">
        <v>512</v>
      </c>
      <c r="I582" t="str">
        <f t="shared" si="50"/>
        <v>22004</v>
      </c>
      <c r="J582" t="s">
        <v>1002</v>
      </c>
    </row>
    <row r="583" spans="1:10" x14ac:dyDescent="0.25">
      <c r="A583">
        <v>76</v>
      </c>
      <c r="B583" t="str">
        <f t="shared" si="51"/>
        <v>22</v>
      </c>
      <c r="C583" t="s">
        <v>1000</v>
      </c>
      <c r="D583" t="str">
        <f>"006"</f>
        <v>006</v>
      </c>
      <c r="E583" t="str">
        <f t="shared" si="48"/>
        <v>T. BOSCOBEL</v>
      </c>
      <c r="F583" t="s">
        <v>511</v>
      </c>
      <c r="G583" t="str">
        <f t="shared" si="49"/>
        <v>22006</v>
      </c>
      <c r="H583" t="s">
        <v>512</v>
      </c>
      <c r="I583" t="str">
        <f t="shared" si="50"/>
        <v>22006</v>
      </c>
      <c r="J583" t="s">
        <v>1003</v>
      </c>
    </row>
    <row r="584" spans="1:10" x14ac:dyDescent="0.25">
      <c r="A584">
        <v>76</v>
      </c>
      <c r="B584" t="str">
        <f t="shared" si="51"/>
        <v>22</v>
      </c>
      <c r="C584" t="s">
        <v>1000</v>
      </c>
      <c r="D584" t="str">
        <f>"008"</f>
        <v>008</v>
      </c>
      <c r="E584" t="str">
        <f t="shared" si="48"/>
        <v>T. CASSVILLE</v>
      </c>
      <c r="F584" t="s">
        <v>511</v>
      </c>
      <c r="G584" t="str">
        <f t="shared" si="49"/>
        <v>22008</v>
      </c>
      <c r="H584" t="s">
        <v>512</v>
      </c>
      <c r="I584" t="str">
        <f t="shared" si="50"/>
        <v>22008</v>
      </c>
      <c r="J584" t="s">
        <v>1004</v>
      </c>
    </row>
    <row r="585" spans="1:10" x14ac:dyDescent="0.25">
      <c r="A585">
        <v>76</v>
      </c>
      <c r="B585" t="str">
        <f t="shared" si="51"/>
        <v>22</v>
      </c>
      <c r="C585" t="s">
        <v>1000</v>
      </c>
      <c r="D585" t="str">
        <f>"010"</f>
        <v>010</v>
      </c>
      <c r="E585" t="str">
        <f t="shared" si="48"/>
        <v>T. CASTLE ROCK</v>
      </c>
      <c r="F585" t="s">
        <v>511</v>
      </c>
      <c r="G585" t="str">
        <f t="shared" si="49"/>
        <v>22010</v>
      </c>
      <c r="H585" t="s">
        <v>512</v>
      </c>
      <c r="I585" t="str">
        <f t="shared" si="50"/>
        <v>22010</v>
      </c>
      <c r="J585" t="s">
        <v>1005</v>
      </c>
    </row>
    <row r="586" spans="1:10" x14ac:dyDescent="0.25">
      <c r="A586">
        <v>76</v>
      </c>
      <c r="B586" t="str">
        <f t="shared" si="51"/>
        <v>22</v>
      </c>
      <c r="C586" t="s">
        <v>1000</v>
      </c>
      <c r="D586" t="str">
        <f>"012"</f>
        <v>012</v>
      </c>
      <c r="E586" t="str">
        <f t="shared" si="48"/>
        <v>T. CLIFTON</v>
      </c>
      <c r="F586" t="s">
        <v>511</v>
      </c>
      <c r="G586" t="str">
        <f t="shared" si="49"/>
        <v>22012</v>
      </c>
      <c r="H586" t="s">
        <v>512</v>
      </c>
      <c r="I586" t="str">
        <f t="shared" si="50"/>
        <v>22012</v>
      </c>
      <c r="J586" t="s">
        <v>1006</v>
      </c>
    </row>
    <row r="587" spans="1:10" x14ac:dyDescent="0.25">
      <c r="A587">
        <v>76</v>
      </c>
      <c r="B587" t="str">
        <f t="shared" si="51"/>
        <v>22</v>
      </c>
      <c r="C587" t="s">
        <v>1000</v>
      </c>
      <c r="D587" t="str">
        <f>"014"</f>
        <v>014</v>
      </c>
      <c r="E587" t="str">
        <f t="shared" si="48"/>
        <v>T. ELLENBORO</v>
      </c>
      <c r="F587" t="s">
        <v>511</v>
      </c>
      <c r="G587" t="str">
        <f t="shared" si="49"/>
        <v>22014</v>
      </c>
      <c r="H587" t="s">
        <v>512</v>
      </c>
      <c r="I587" t="str">
        <f t="shared" si="50"/>
        <v>22014</v>
      </c>
      <c r="J587" t="s">
        <v>1007</v>
      </c>
    </row>
    <row r="588" spans="1:10" x14ac:dyDescent="0.25">
      <c r="A588">
        <v>76</v>
      </c>
      <c r="B588" t="str">
        <f t="shared" si="51"/>
        <v>22</v>
      </c>
      <c r="C588" t="s">
        <v>1000</v>
      </c>
      <c r="D588" t="str">
        <f>"016"</f>
        <v>016</v>
      </c>
      <c r="E588" t="str">
        <f t="shared" si="48"/>
        <v>T. FENNIMORE</v>
      </c>
      <c r="F588" t="s">
        <v>511</v>
      </c>
      <c r="G588" t="str">
        <f t="shared" si="49"/>
        <v>22016</v>
      </c>
      <c r="H588" t="s">
        <v>512</v>
      </c>
      <c r="I588" t="str">
        <f t="shared" si="50"/>
        <v>22016</v>
      </c>
      <c r="J588" t="s">
        <v>1008</v>
      </c>
    </row>
    <row r="589" spans="1:10" x14ac:dyDescent="0.25">
      <c r="A589">
        <v>76</v>
      </c>
      <c r="B589" t="str">
        <f t="shared" si="51"/>
        <v>22</v>
      </c>
      <c r="C589" t="s">
        <v>1000</v>
      </c>
      <c r="D589" t="str">
        <f>"018"</f>
        <v>018</v>
      </c>
      <c r="E589" t="str">
        <f t="shared" si="48"/>
        <v>T. GLEN HAVEN</v>
      </c>
      <c r="F589" t="s">
        <v>511</v>
      </c>
      <c r="G589" t="str">
        <f t="shared" si="49"/>
        <v>22018</v>
      </c>
      <c r="H589" t="s">
        <v>512</v>
      </c>
      <c r="I589" t="str">
        <f t="shared" si="50"/>
        <v>22018</v>
      </c>
      <c r="J589" t="s">
        <v>1009</v>
      </c>
    </row>
    <row r="590" spans="1:10" x14ac:dyDescent="0.25">
      <c r="A590">
        <v>76</v>
      </c>
      <c r="B590" t="str">
        <f t="shared" si="51"/>
        <v>22</v>
      </c>
      <c r="C590" t="s">
        <v>1000</v>
      </c>
      <c r="D590" t="str">
        <f>"020"</f>
        <v>020</v>
      </c>
      <c r="E590" t="str">
        <f t="shared" si="48"/>
        <v>T. HARRISON</v>
      </c>
      <c r="F590" t="s">
        <v>511</v>
      </c>
      <c r="G590" t="str">
        <f t="shared" si="49"/>
        <v>22020</v>
      </c>
      <c r="H590" t="s">
        <v>512</v>
      </c>
      <c r="I590" t="str">
        <f t="shared" si="50"/>
        <v>22020</v>
      </c>
      <c r="J590" t="s">
        <v>674</v>
      </c>
    </row>
    <row r="591" spans="1:10" x14ac:dyDescent="0.25">
      <c r="A591">
        <v>76</v>
      </c>
      <c r="B591" t="str">
        <f t="shared" si="51"/>
        <v>22</v>
      </c>
      <c r="C591" t="s">
        <v>1000</v>
      </c>
      <c r="D591" t="str">
        <f>"022"</f>
        <v>022</v>
      </c>
      <c r="E591" t="str">
        <f t="shared" si="48"/>
        <v>T. HAZEL GREEN</v>
      </c>
      <c r="F591" t="s">
        <v>511</v>
      </c>
      <c r="G591" t="str">
        <f t="shared" si="49"/>
        <v>22022</v>
      </c>
      <c r="H591" t="s">
        <v>512</v>
      </c>
      <c r="I591" t="str">
        <f t="shared" si="50"/>
        <v>22022</v>
      </c>
      <c r="J591" t="s">
        <v>1010</v>
      </c>
    </row>
    <row r="592" spans="1:10" x14ac:dyDescent="0.25">
      <c r="A592">
        <v>76</v>
      </c>
      <c r="B592" t="str">
        <f t="shared" si="51"/>
        <v>22</v>
      </c>
      <c r="C592" t="s">
        <v>1000</v>
      </c>
      <c r="D592" t="str">
        <f>"024"</f>
        <v>024</v>
      </c>
      <c r="E592" t="str">
        <f t="shared" si="48"/>
        <v>T. HICKORY GROVE</v>
      </c>
      <c r="F592" t="s">
        <v>511</v>
      </c>
      <c r="G592" t="str">
        <f t="shared" si="49"/>
        <v>22024</v>
      </c>
      <c r="H592" t="s">
        <v>512</v>
      </c>
      <c r="I592" t="str">
        <f t="shared" si="50"/>
        <v>22024</v>
      </c>
      <c r="J592" t="s">
        <v>1011</v>
      </c>
    </row>
    <row r="593" spans="1:10" x14ac:dyDescent="0.25">
      <c r="A593">
        <v>76</v>
      </c>
      <c r="B593" t="str">
        <f t="shared" si="51"/>
        <v>22</v>
      </c>
      <c r="C593" t="s">
        <v>1000</v>
      </c>
      <c r="D593" t="str">
        <f>"026"</f>
        <v>026</v>
      </c>
      <c r="E593" t="str">
        <f t="shared" si="48"/>
        <v>T. JAMESTOWN</v>
      </c>
      <c r="F593" t="s">
        <v>511</v>
      </c>
      <c r="G593" t="str">
        <f t="shared" si="49"/>
        <v>22026</v>
      </c>
      <c r="H593" t="s">
        <v>512</v>
      </c>
      <c r="I593" t="str">
        <f t="shared" si="50"/>
        <v>22026</v>
      </c>
      <c r="J593" t="s">
        <v>1012</v>
      </c>
    </row>
    <row r="594" spans="1:10" x14ac:dyDescent="0.25">
      <c r="A594">
        <v>76</v>
      </c>
      <c r="B594" t="str">
        <f t="shared" si="51"/>
        <v>22</v>
      </c>
      <c r="C594" t="s">
        <v>1000</v>
      </c>
      <c r="D594" t="str">
        <f>"028"</f>
        <v>028</v>
      </c>
      <c r="E594" t="str">
        <f t="shared" si="48"/>
        <v>T. LIBERTY</v>
      </c>
      <c r="F594" t="s">
        <v>511</v>
      </c>
      <c r="G594" t="str">
        <f t="shared" si="49"/>
        <v>22028</v>
      </c>
      <c r="H594" t="s">
        <v>512</v>
      </c>
      <c r="I594" t="str">
        <f t="shared" si="50"/>
        <v>22028</v>
      </c>
      <c r="J594" t="s">
        <v>1013</v>
      </c>
    </row>
    <row r="595" spans="1:10" x14ac:dyDescent="0.25">
      <c r="A595">
        <v>76</v>
      </c>
      <c r="B595" t="str">
        <f t="shared" si="51"/>
        <v>22</v>
      </c>
      <c r="C595" t="s">
        <v>1000</v>
      </c>
      <c r="D595" t="str">
        <f>"030"</f>
        <v>030</v>
      </c>
      <c r="E595" t="str">
        <f t="shared" si="48"/>
        <v>T. LIMA</v>
      </c>
      <c r="F595" t="s">
        <v>511</v>
      </c>
      <c r="G595" t="str">
        <f t="shared" si="49"/>
        <v>22030</v>
      </c>
      <c r="H595" t="s">
        <v>512</v>
      </c>
      <c r="I595" t="str">
        <f t="shared" si="50"/>
        <v>22030</v>
      </c>
      <c r="J595" t="s">
        <v>1014</v>
      </c>
    </row>
    <row r="596" spans="1:10" x14ac:dyDescent="0.25">
      <c r="A596">
        <v>76</v>
      </c>
      <c r="B596" t="str">
        <f t="shared" si="51"/>
        <v>22</v>
      </c>
      <c r="C596" t="s">
        <v>1000</v>
      </c>
      <c r="D596" t="str">
        <f>"032"</f>
        <v>032</v>
      </c>
      <c r="E596" t="str">
        <f t="shared" si="48"/>
        <v>T. LITTLE GRANT</v>
      </c>
      <c r="F596" t="s">
        <v>511</v>
      </c>
      <c r="G596" t="str">
        <f t="shared" si="49"/>
        <v>22032</v>
      </c>
      <c r="H596" t="s">
        <v>512</v>
      </c>
      <c r="I596" t="str">
        <f t="shared" si="50"/>
        <v>22032</v>
      </c>
      <c r="J596" t="s">
        <v>1015</v>
      </c>
    </row>
    <row r="597" spans="1:10" x14ac:dyDescent="0.25">
      <c r="A597">
        <v>76</v>
      </c>
      <c r="B597" t="str">
        <f t="shared" si="51"/>
        <v>22</v>
      </c>
      <c r="C597" t="s">
        <v>1000</v>
      </c>
      <c r="D597" t="str">
        <f>"034"</f>
        <v>034</v>
      </c>
      <c r="E597" t="str">
        <f t="shared" si="48"/>
        <v>T. MARION</v>
      </c>
      <c r="F597" t="s">
        <v>511</v>
      </c>
      <c r="G597" t="str">
        <f t="shared" si="49"/>
        <v>22034</v>
      </c>
      <c r="H597" t="s">
        <v>512</v>
      </c>
      <c r="I597" t="str">
        <f t="shared" si="50"/>
        <v>22034</v>
      </c>
      <c r="J597" t="s">
        <v>1016</v>
      </c>
    </row>
    <row r="598" spans="1:10" x14ac:dyDescent="0.25">
      <c r="A598">
        <v>76</v>
      </c>
      <c r="B598" t="str">
        <f t="shared" si="51"/>
        <v>22</v>
      </c>
      <c r="C598" t="s">
        <v>1000</v>
      </c>
      <c r="D598" t="str">
        <f>"036"</f>
        <v>036</v>
      </c>
      <c r="E598" t="str">
        <f t="shared" si="48"/>
        <v>T. MILLVILLE</v>
      </c>
      <c r="F598" t="s">
        <v>511</v>
      </c>
      <c r="G598" t="str">
        <f t="shared" si="49"/>
        <v>22036</v>
      </c>
      <c r="H598" t="s">
        <v>512</v>
      </c>
      <c r="I598" t="str">
        <f t="shared" si="50"/>
        <v>22036</v>
      </c>
      <c r="J598" t="s">
        <v>1017</v>
      </c>
    </row>
    <row r="599" spans="1:10" x14ac:dyDescent="0.25">
      <c r="A599">
        <v>76</v>
      </c>
      <c r="B599" t="str">
        <f t="shared" si="51"/>
        <v>22</v>
      </c>
      <c r="C599" t="s">
        <v>1000</v>
      </c>
      <c r="D599" t="str">
        <f>"038"</f>
        <v>038</v>
      </c>
      <c r="E599" t="str">
        <f t="shared" si="48"/>
        <v>T. MOUNT HOPE</v>
      </c>
      <c r="F599" t="s">
        <v>511</v>
      </c>
      <c r="G599" t="str">
        <f t="shared" si="49"/>
        <v>22038</v>
      </c>
      <c r="H599" t="s">
        <v>512</v>
      </c>
      <c r="I599" t="str">
        <f t="shared" si="50"/>
        <v>22038</v>
      </c>
      <c r="J599" t="s">
        <v>1018</v>
      </c>
    </row>
    <row r="600" spans="1:10" x14ac:dyDescent="0.25">
      <c r="A600">
        <v>76</v>
      </c>
      <c r="B600" t="str">
        <f t="shared" si="51"/>
        <v>22</v>
      </c>
      <c r="C600" t="s">
        <v>1000</v>
      </c>
      <c r="D600" t="str">
        <f>"040"</f>
        <v>040</v>
      </c>
      <c r="E600" t="str">
        <f t="shared" si="48"/>
        <v>T. MOUNT IDA</v>
      </c>
      <c r="F600" t="s">
        <v>511</v>
      </c>
      <c r="G600" t="str">
        <f t="shared" si="49"/>
        <v>22040</v>
      </c>
      <c r="H600" t="s">
        <v>512</v>
      </c>
      <c r="I600" t="str">
        <f t="shared" si="50"/>
        <v>22040</v>
      </c>
      <c r="J600" t="s">
        <v>1019</v>
      </c>
    </row>
    <row r="601" spans="1:10" x14ac:dyDescent="0.25">
      <c r="A601">
        <v>76</v>
      </c>
      <c r="B601" t="str">
        <f t="shared" si="51"/>
        <v>22</v>
      </c>
      <c r="C601" t="s">
        <v>1000</v>
      </c>
      <c r="D601" t="str">
        <f>"042"</f>
        <v>042</v>
      </c>
      <c r="E601" t="str">
        <f t="shared" si="48"/>
        <v>T. MUSCODA</v>
      </c>
      <c r="F601" t="s">
        <v>511</v>
      </c>
      <c r="G601" t="str">
        <f t="shared" si="49"/>
        <v>22042</v>
      </c>
      <c r="H601" t="s">
        <v>512</v>
      </c>
      <c r="I601" t="str">
        <f t="shared" si="50"/>
        <v>22042</v>
      </c>
      <c r="J601" t="s">
        <v>1020</v>
      </c>
    </row>
    <row r="602" spans="1:10" x14ac:dyDescent="0.25">
      <c r="A602">
        <v>76</v>
      </c>
      <c r="B602" t="str">
        <f t="shared" si="51"/>
        <v>22</v>
      </c>
      <c r="C602" t="s">
        <v>1000</v>
      </c>
      <c r="D602" t="str">
        <f>"044"</f>
        <v>044</v>
      </c>
      <c r="E602" t="str">
        <f t="shared" si="48"/>
        <v>T. NORTH LANCASTER</v>
      </c>
      <c r="F602" t="s">
        <v>511</v>
      </c>
      <c r="G602" t="str">
        <f t="shared" si="49"/>
        <v>22044</v>
      </c>
      <c r="H602" t="s">
        <v>512</v>
      </c>
      <c r="I602" t="str">
        <f t="shared" si="50"/>
        <v>22044</v>
      </c>
      <c r="J602" t="s">
        <v>1021</v>
      </c>
    </row>
    <row r="603" spans="1:10" x14ac:dyDescent="0.25">
      <c r="A603">
        <v>76</v>
      </c>
      <c r="B603" t="str">
        <f t="shared" si="51"/>
        <v>22</v>
      </c>
      <c r="C603" t="s">
        <v>1000</v>
      </c>
      <c r="D603" t="str">
        <f>"046"</f>
        <v>046</v>
      </c>
      <c r="E603" t="str">
        <f t="shared" si="48"/>
        <v>T. PARIS</v>
      </c>
      <c r="F603" t="s">
        <v>511</v>
      </c>
      <c r="G603" t="str">
        <f t="shared" si="49"/>
        <v>22046</v>
      </c>
      <c r="H603" t="s">
        <v>512</v>
      </c>
      <c r="I603" t="str">
        <f t="shared" si="50"/>
        <v>22046</v>
      </c>
      <c r="J603" t="s">
        <v>1022</v>
      </c>
    </row>
    <row r="604" spans="1:10" x14ac:dyDescent="0.25">
      <c r="A604">
        <v>76</v>
      </c>
      <c r="B604" t="str">
        <f t="shared" si="51"/>
        <v>22</v>
      </c>
      <c r="C604" t="s">
        <v>1000</v>
      </c>
      <c r="D604" t="str">
        <f>"048"</f>
        <v>048</v>
      </c>
      <c r="E604" t="str">
        <f t="shared" si="48"/>
        <v>T. PATCH GROVE</v>
      </c>
      <c r="F604" t="s">
        <v>511</v>
      </c>
      <c r="G604" t="str">
        <f t="shared" si="49"/>
        <v>22048</v>
      </c>
      <c r="H604" t="s">
        <v>512</v>
      </c>
      <c r="I604" t="str">
        <f t="shared" si="50"/>
        <v>22048</v>
      </c>
      <c r="J604" t="s">
        <v>1023</v>
      </c>
    </row>
    <row r="605" spans="1:10" x14ac:dyDescent="0.25">
      <c r="A605">
        <v>76</v>
      </c>
      <c r="B605" t="str">
        <f t="shared" si="51"/>
        <v>22</v>
      </c>
      <c r="C605" t="s">
        <v>1000</v>
      </c>
      <c r="D605" t="str">
        <f>"050"</f>
        <v>050</v>
      </c>
      <c r="E605" t="str">
        <f t="shared" si="48"/>
        <v>T. PLATTEVILLE</v>
      </c>
      <c r="F605" t="s">
        <v>511</v>
      </c>
      <c r="G605" t="str">
        <f t="shared" si="49"/>
        <v>22050</v>
      </c>
      <c r="H605" t="s">
        <v>512</v>
      </c>
      <c r="I605" t="str">
        <f t="shared" si="50"/>
        <v>22050</v>
      </c>
      <c r="J605" t="s">
        <v>1024</v>
      </c>
    </row>
    <row r="606" spans="1:10" x14ac:dyDescent="0.25">
      <c r="A606">
        <v>76</v>
      </c>
      <c r="B606" t="str">
        <f t="shared" si="51"/>
        <v>22</v>
      </c>
      <c r="C606" t="s">
        <v>1000</v>
      </c>
      <c r="D606" t="str">
        <f>"052"</f>
        <v>052</v>
      </c>
      <c r="E606" t="str">
        <f t="shared" si="48"/>
        <v>T. POTOSI</v>
      </c>
      <c r="F606" t="s">
        <v>511</v>
      </c>
      <c r="G606" t="str">
        <f t="shared" si="49"/>
        <v>22052</v>
      </c>
      <c r="H606" t="s">
        <v>512</v>
      </c>
      <c r="I606" t="str">
        <f t="shared" si="50"/>
        <v>22052</v>
      </c>
      <c r="J606" t="s">
        <v>1025</v>
      </c>
    </row>
    <row r="607" spans="1:10" x14ac:dyDescent="0.25">
      <c r="A607">
        <v>76</v>
      </c>
      <c r="B607" t="str">
        <f t="shared" si="51"/>
        <v>22</v>
      </c>
      <c r="C607" t="s">
        <v>1000</v>
      </c>
      <c r="D607" t="str">
        <f>"054"</f>
        <v>054</v>
      </c>
      <c r="E607" t="str">
        <f t="shared" si="48"/>
        <v>T. SMELSER</v>
      </c>
      <c r="F607" t="s">
        <v>511</v>
      </c>
      <c r="G607" t="str">
        <f t="shared" si="49"/>
        <v>22054</v>
      </c>
      <c r="H607" t="s">
        <v>512</v>
      </c>
      <c r="I607" t="str">
        <f t="shared" si="50"/>
        <v>22054</v>
      </c>
      <c r="J607" t="s">
        <v>1026</v>
      </c>
    </row>
    <row r="608" spans="1:10" x14ac:dyDescent="0.25">
      <c r="A608">
        <v>76</v>
      </c>
      <c r="B608" t="str">
        <f t="shared" si="51"/>
        <v>22</v>
      </c>
      <c r="C608" t="s">
        <v>1000</v>
      </c>
      <c r="D608" t="str">
        <f>"056"</f>
        <v>056</v>
      </c>
      <c r="E608" t="str">
        <f t="shared" si="48"/>
        <v>T. SOUTH LANCASTER</v>
      </c>
      <c r="F608" t="s">
        <v>511</v>
      </c>
      <c r="G608" t="str">
        <f t="shared" si="49"/>
        <v>22056</v>
      </c>
      <c r="H608" t="s">
        <v>512</v>
      </c>
      <c r="I608" t="str">
        <f t="shared" si="50"/>
        <v>22056</v>
      </c>
      <c r="J608" t="s">
        <v>1027</v>
      </c>
    </row>
    <row r="609" spans="1:10" x14ac:dyDescent="0.25">
      <c r="A609">
        <v>76</v>
      </c>
      <c r="B609" t="str">
        <f t="shared" si="51"/>
        <v>22</v>
      </c>
      <c r="C609" t="s">
        <v>1000</v>
      </c>
      <c r="D609" t="str">
        <f>"058"</f>
        <v>058</v>
      </c>
      <c r="E609" t="str">
        <f t="shared" si="48"/>
        <v>T. WATERLOO</v>
      </c>
      <c r="F609" t="s">
        <v>511</v>
      </c>
      <c r="G609" t="str">
        <f t="shared" si="49"/>
        <v>22058</v>
      </c>
      <c r="H609" t="s">
        <v>512</v>
      </c>
      <c r="I609" t="str">
        <f t="shared" si="50"/>
        <v>22058</v>
      </c>
      <c r="J609" t="s">
        <v>1028</v>
      </c>
    </row>
    <row r="610" spans="1:10" x14ac:dyDescent="0.25">
      <c r="A610">
        <v>76</v>
      </c>
      <c r="B610" t="str">
        <f t="shared" si="51"/>
        <v>22</v>
      </c>
      <c r="C610" t="s">
        <v>1000</v>
      </c>
      <c r="D610" t="str">
        <f>"060"</f>
        <v>060</v>
      </c>
      <c r="E610" t="str">
        <f t="shared" si="48"/>
        <v>T. WATTERSTOWN</v>
      </c>
      <c r="F610" t="s">
        <v>511</v>
      </c>
      <c r="G610" t="str">
        <f t="shared" si="49"/>
        <v>22060</v>
      </c>
      <c r="H610" t="s">
        <v>512</v>
      </c>
      <c r="I610" t="str">
        <f t="shared" si="50"/>
        <v>22060</v>
      </c>
      <c r="J610" t="s">
        <v>1029</v>
      </c>
    </row>
    <row r="611" spans="1:10" x14ac:dyDescent="0.25">
      <c r="A611">
        <v>76</v>
      </c>
      <c r="B611" t="str">
        <f t="shared" si="51"/>
        <v>22</v>
      </c>
      <c r="C611" t="s">
        <v>1000</v>
      </c>
      <c r="D611" t="str">
        <f>"062"</f>
        <v>062</v>
      </c>
      <c r="E611" t="str">
        <f t="shared" si="48"/>
        <v>T. WINGVILLE</v>
      </c>
      <c r="F611" t="s">
        <v>511</v>
      </c>
      <c r="G611" t="str">
        <f t="shared" si="49"/>
        <v>22062</v>
      </c>
      <c r="H611" t="s">
        <v>512</v>
      </c>
      <c r="I611" t="str">
        <f t="shared" si="50"/>
        <v>22062</v>
      </c>
      <c r="J611" t="s">
        <v>1030</v>
      </c>
    </row>
    <row r="612" spans="1:10" x14ac:dyDescent="0.25">
      <c r="A612">
        <v>76</v>
      </c>
      <c r="B612" t="str">
        <f t="shared" si="51"/>
        <v>22</v>
      </c>
      <c r="C612" t="s">
        <v>1000</v>
      </c>
      <c r="D612" t="str">
        <f>"064"</f>
        <v>064</v>
      </c>
      <c r="E612" t="str">
        <f t="shared" si="48"/>
        <v>T. WOODMAN</v>
      </c>
      <c r="F612" t="s">
        <v>511</v>
      </c>
      <c r="G612" t="str">
        <f t="shared" si="49"/>
        <v>22064</v>
      </c>
      <c r="H612" t="s">
        <v>512</v>
      </c>
      <c r="I612" t="str">
        <f t="shared" si="50"/>
        <v>22064</v>
      </c>
      <c r="J612" t="s">
        <v>1031</v>
      </c>
    </row>
    <row r="613" spans="1:10" x14ac:dyDescent="0.25">
      <c r="A613">
        <v>76</v>
      </c>
      <c r="B613" t="str">
        <f t="shared" si="51"/>
        <v>22</v>
      </c>
      <c r="C613" t="s">
        <v>1000</v>
      </c>
      <c r="D613" t="str">
        <f>"066"</f>
        <v>066</v>
      </c>
      <c r="E613" t="str">
        <f t="shared" si="48"/>
        <v>T. WYALUSING</v>
      </c>
      <c r="F613" t="s">
        <v>511</v>
      </c>
      <c r="G613" t="str">
        <f t="shared" si="49"/>
        <v>22066</v>
      </c>
      <c r="H613" t="s">
        <v>512</v>
      </c>
      <c r="I613" t="str">
        <f t="shared" si="50"/>
        <v>22066</v>
      </c>
      <c r="J613" t="s">
        <v>1032</v>
      </c>
    </row>
    <row r="614" spans="1:10" x14ac:dyDescent="0.25">
      <c r="A614">
        <v>76</v>
      </c>
      <c r="B614" t="str">
        <f t="shared" si="51"/>
        <v>22</v>
      </c>
      <c r="C614" t="s">
        <v>1000</v>
      </c>
      <c r="D614" t="str">
        <f>"106"</f>
        <v>106</v>
      </c>
      <c r="E614" t="str">
        <f t="shared" si="48"/>
        <v>V. BAGLEY</v>
      </c>
      <c r="F614" t="s">
        <v>530</v>
      </c>
      <c r="G614" t="str">
        <f t="shared" si="49"/>
        <v>22106</v>
      </c>
      <c r="H614" t="s">
        <v>531</v>
      </c>
      <c r="I614" t="str">
        <f t="shared" si="50"/>
        <v>22106</v>
      </c>
      <c r="J614" t="s">
        <v>1033</v>
      </c>
    </row>
    <row r="615" spans="1:10" x14ac:dyDescent="0.25">
      <c r="A615">
        <v>76</v>
      </c>
      <c r="B615" t="str">
        <f t="shared" si="51"/>
        <v>22</v>
      </c>
      <c r="C615" t="s">
        <v>1000</v>
      </c>
      <c r="D615" t="str">
        <f>"107"</f>
        <v>107</v>
      </c>
      <c r="E615" t="str">
        <f t="shared" si="48"/>
        <v>V. BLOOMINGTON</v>
      </c>
      <c r="F615" t="s">
        <v>530</v>
      </c>
      <c r="G615" t="str">
        <f t="shared" si="49"/>
        <v>22107</v>
      </c>
      <c r="H615" t="s">
        <v>531</v>
      </c>
      <c r="I615" t="str">
        <f t="shared" si="50"/>
        <v>22107</v>
      </c>
      <c r="J615" t="s">
        <v>1002</v>
      </c>
    </row>
    <row r="616" spans="1:10" x14ac:dyDescent="0.25">
      <c r="A616">
        <v>76</v>
      </c>
      <c r="B616" t="str">
        <f t="shared" si="51"/>
        <v>22</v>
      </c>
      <c r="C616" t="s">
        <v>1000</v>
      </c>
      <c r="D616" t="str">
        <f>"108"</f>
        <v>108</v>
      </c>
      <c r="E616" t="str">
        <f t="shared" si="48"/>
        <v>V. BLUE RIVER</v>
      </c>
      <c r="F616" t="s">
        <v>530</v>
      </c>
      <c r="G616" t="str">
        <f t="shared" si="49"/>
        <v>22108</v>
      </c>
      <c r="H616" t="s">
        <v>531</v>
      </c>
      <c r="I616" t="str">
        <f t="shared" si="50"/>
        <v>22108</v>
      </c>
      <c r="J616" t="s">
        <v>1034</v>
      </c>
    </row>
    <row r="617" spans="1:10" x14ac:dyDescent="0.25">
      <c r="A617">
        <v>76</v>
      </c>
      <c r="B617" t="str">
        <f t="shared" si="51"/>
        <v>22</v>
      </c>
      <c r="C617" t="s">
        <v>1000</v>
      </c>
      <c r="D617" t="str">
        <f>"111"</f>
        <v>111</v>
      </c>
      <c r="E617" t="str">
        <f t="shared" si="48"/>
        <v>V. CASSVILLE</v>
      </c>
      <c r="F617" t="s">
        <v>530</v>
      </c>
      <c r="G617" t="str">
        <f t="shared" si="49"/>
        <v>22111</v>
      </c>
      <c r="H617" t="s">
        <v>531</v>
      </c>
      <c r="I617" t="str">
        <f t="shared" si="50"/>
        <v>22111</v>
      </c>
      <c r="J617" t="s">
        <v>1004</v>
      </c>
    </row>
    <row r="618" spans="1:10" x14ac:dyDescent="0.25">
      <c r="A618">
        <v>76</v>
      </c>
      <c r="B618" t="str">
        <f t="shared" si="51"/>
        <v>22</v>
      </c>
      <c r="C618" t="s">
        <v>1000</v>
      </c>
      <c r="D618" t="str">
        <f>"116"</f>
        <v>116</v>
      </c>
      <c r="E618" t="str">
        <f t="shared" si="48"/>
        <v>V. DICKEYVILLE</v>
      </c>
      <c r="F618" t="s">
        <v>530</v>
      </c>
      <c r="G618" t="str">
        <f t="shared" si="49"/>
        <v>22116</v>
      </c>
      <c r="H618" t="s">
        <v>531</v>
      </c>
      <c r="I618" t="str">
        <f t="shared" si="50"/>
        <v>22116</v>
      </c>
      <c r="J618" t="s">
        <v>1035</v>
      </c>
    </row>
    <row r="619" spans="1:10" x14ac:dyDescent="0.25">
      <c r="A619">
        <v>76</v>
      </c>
      <c r="B619" t="str">
        <f t="shared" si="51"/>
        <v>22</v>
      </c>
      <c r="C619" t="s">
        <v>1000</v>
      </c>
      <c r="D619" t="str">
        <f>"136"</f>
        <v>136</v>
      </c>
      <c r="E619" t="str">
        <f t="shared" si="48"/>
        <v>V. HAZEL GREEN</v>
      </c>
      <c r="F619" t="s">
        <v>530</v>
      </c>
      <c r="G619" t="str">
        <f t="shared" si="49"/>
        <v>22136</v>
      </c>
      <c r="H619" t="s">
        <v>531</v>
      </c>
      <c r="I619" t="str">
        <f t="shared" si="50"/>
        <v>22136</v>
      </c>
      <c r="J619" t="s">
        <v>1010</v>
      </c>
    </row>
    <row r="620" spans="1:10" x14ac:dyDescent="0.25">
      <c r="A620">
        <v>76</v>
      </c>
      <c r="B620" t="str">
        <f t="shared" si="51"/>
        <v>22</v>
      </c>
      <c r="C620" t="s">
        <v>1000</v>
      </c>
      <c r="D620" t="str">
        <f>"147"</f>
        <v>147</v>
      </c>
      <c r="E620" t="str">
        <f t="shared" si="48"/>
        <v>V. LIVINGSTON</v>
      </c>
      <c r="F620" t="s">
        <v>530</v>
      </c>
      <c r="G620" t="str">
        <f t="shared" si="49"/>
        <v>22147</v>
      </c>
      <c r="H620" t="s">
        <v>531</v>
      </c>
      <c r="I620" t="str">
        <f t="shared" si="50"/>
        <v>22147</v>
      </c>
      <c r="J620" t="s">
        <v>1036</v>
      </c>
    </row>
    <row r="621" spans="1:10" x14ac:dyDescent="0.25">
      <c r="A621">
        <v>76</v>
      </c>
      <c r="B621" t="str">
        <f t="shared" si="51"/>
        <v>22</v>
      </c>
      <c r="C621" t="s">
        <v>1000</v>
      </c>
      <c r="D621" t="str">
        <f>"151"</f>
        <v>151</v>
      </c>
      <c r="E621" t="str">
        <f t="shared" si="48"/>
        <v>V. MONTFORT</v>
      </c>
      <c r="F621" t="s">
        <v>530</v>
      </c>
      <c r="G621" t="str">
        <f t="shared" si="49"/>
        <v>22151</v>
      </c>
      <c r="H621" t="s">
        <v>531</v>
      </c>
      <c r="I621" t="str">
        <f t="shared" si="50"/>
        <v>22151</v>
      </c>
      <c r="J621" t="s">
        <v>1037</v>
      </c>
    </row>
    <row r="622" spans="1:10" x14ac:dyDescent="0.25">
      <c r="A622">
        <v>76</v>
      </c>
      <c r="B622" t="str">
        <f t="shared" si="51"/>
        <v>22</v>
      </c>
      <c r="C622" t="s">
        <v>1000</v>
      </c>
      <c r="D622" t="str">
        <f>"152"</f>
        <v>152</v>
      </c>
      <c r="E622" t="str">
        <f t="shared" si="48"/>
        <v>V. MOUNT HOPE</v>
      </c>
      <c r="F622" t="s">
        <v>530</v>
      </c>
      <c r="G622" t="str">
        <f t="shared" si="49"/>
        <v>22152</v>
      </c>
      <c r="H622" t="s">
        <v>531</v>
      </c>
      <c r="I622" t="str">
        <f t="shared" si="50"/>
        <v>22152</v>
      </c>
      <c r="J622" t="s">
        <v>1018</v>
      </c>
    </row>
    <row r="623" spans="1:10" x14ac:dyDescent="0.25">
      <c r="A623">
        <v>76</v>
      </c>
      <c r="B623" t="str">
        <f t="shared" si="51"/>
        <v>22</v>
      </c>
      <c r="C623" t="s">
        <v>1000</v>
      </c>
      <c r="D623" t="str">
        <f>"153"</f>
        <v>153</v>
      </c>
      <c r="E623" t="str">
        <f t="shared" si="48"/>
        <v>V. MUSCODA</v>
      </c>
      <c r="F623" t="s">
        <v>530</v>
      </c>
      <c r="G623" t="str">
        <f t="shared" si="49"/>
        <v>22153</v>
      </c>
      <c r="H623" t="s">
        <v>531</v>
      </c>
      <c r="I623" t="str">
        <f t="shared" si="50"/>
        <v>22153</v>
      </c>
      <c r="J623" t="s">
        <v>1020</v>
      </c>
    </row>
    <row r="624" spans="1:10" x14ac:dyDescent="0.25">
      <c r="A624">
        <v>76</v>
      </c>
      <c r="B624" t="str">
        <f t="shared" si="51"/>
        <v>22</v>
      </c>
      <c r="C624" t="s">
        <v>1000</v>
      </c>
      <c r="D624" t="str">
        <f>"171"</f>
        <v>171</v>
      </c>
      <c r="E624" t="str">
        <f t="shared" si="48"/>
        <v>V. PATCH GROVE</v>
      </c>
      <c r="F624" t="s">
        <v>530</v>
      </c>
      <c r="G624" t="str">
        <f t="shared" si="49"/>
        <v>22171</v>
      </c>
      <c r="H624" t="s">
        <v>531</v>
      </c>
      <c r="I624" t="str">
        <f t="shared" si="50"/>
        <v>22171</v>
      </c>
      <c r="J624" t="s">
        <v>1023</v>
      </c>
    </row>
    <row r="625" spans="1:10" x14ac:dyDescent="0.25">
      <c r="A625">
        <v>76</v>
      </c>
      <c r="B625" t="str">
        <f t="shared" si="51"/>
        <v>22</v>
      </c>
      <c r="C625" t="s">
        <v>1000</v>
      </c>
      <c r="D625" t="str">
        <f>"172"</f>
        <v>172</v>
      </c>
      <c r="E625" t="str">
        <f t="shared" si="48"/>
        <v>V. POTOSI</v>
      </c>
      <c r="F625" t="s">
        <v>530</v>
      </c>
      <c r="G625" t="str">
        <f t="shared" si="49"/>
        <v>22172</v>
      </c>
      <c r="H625" t="s">
        <v>531</v>
      </c>
      <c r="I625" t="str">
        <f t="shared" si="50"/>
        <v>22172</v>
      </c>
      <c r="J625" t="s">
        <v>1025</v>
      </c>
    </row>
    <row r="626" spans="1:10" x14ac:dyDescent="0.25">
      <c r="A626">
        <v>76</v>
      </c>
      <c r="B626" t="str">
        <f t="shared" si="51"/>
        <v>22</v>
      </c>
      <c r="C626" t="s">
        <v>1000</v>
      </c>
      <c r="D626" t="str">
        <f>"186"</f>
        <v>186</v>
      </c>
      <c r="E626" t="str">
        <f t="shared" si="48"/>
        <v>V. TENNYSON</v>
      </c>
      <c r="F626" t="s">
        <v>530</v>
      </c>
      <c r="G626" t="str">
        <f t="shared" si="49"/>
        <v>22186</v>
      </c>
      <c r="H626" t="s">
        <v>531</v>
      </c>
      <c r="I626" t="str">
        <f t="shared" si="50"/>
        <v>22186</v>
      </c>
      <c r="J626" t="s">
        <v>1038</v>
      </c>
    </row>
    <row r="627" spans="1:10" x14ac:dyDescent="0.25">
      <c r="A627">
        <v>76</v>
      </c>
      <c r="B627" t="str">
        <f t="shared" si="51"/>
        <v>22</v>
      </c>
      <c r="C627" t="s">
        <v>1000</v>
      </c>
      <c r="D627" t="str">
        <f>"191"</f>
        <v>191</v>
      </c>
      <c r="E627" t="str">
        <f t="shared" si="48"/>
        <v>V. WOODMAN</v>
      </c>
      <c r="F627" t="s">
        <v>530</v>
      </c>
      <c r="G627" t="str">
        <f t="shared" si="49"/>
        <v>22191</v>
      </c>
      <c r="H627" t="s">
        <v>531</v>
      </c>
      <c r="I627" t="str">
        <f t="shared" si="50"/>
        <v>22191</v>
      </c>
      <c r="J627" t="s">
        <v>1031</v>
      </c>
    </row>
    <row r="628" spans="1:10" x14ac:dyDescent="0.25">
      <c r="A628">
        <v>76</v>
      </c>
      <c r="B628" t="str">
        <f t="shared" si="51"/>
        <v>22</v>
      </c>
      <c r="C628" t="s">
        <v>1000</v>
      </c>
      <c r="D628" t="str">
        <f>"206"</f>
        <v>206</v>
      </c>
      <c r="E628" t="str">
        <f t="shared" si="48"/>
        <v>C. BOSCOBEL</v>
      </c>
      <c r="F628" t="s">
        <v>533</v>
      </c>
      <c r="G628" t="str">
        <f t="shared" si="49"/>
        <v>22206</v>
      </c>
      <c r="H628" t="s">
        <v>534</v>
      </c>
      <c r="I628" t="str">
        <f t="shared" si="50"/>
        <v>22206</v>
      </c>
      <c r="J628" t="s">
        <v>1003</v>
      </c>
    </row>
    <row r="629" spans="1:10" x14ac:dyDescent="0.25">
      <c r="A629">
        <v>76</v>
      </c>
      <c r="B629" t="str">
        <f t="shared" si="51"/>
        <v>22</v>
      </c>
      <c r="C629" t="s">
        <v>1000</v>
      </c>
      <c r="D629" t="str">
        <f>"211"</f>
        <v>211</v>
      </c>
      <c r="E629" t="str">
        <f t="shared" si="48"/>
        <v>C. CUBA CITY</v>
      </c>
      <c r="F629" t="s">
        <v>533</v>
      </c>
      <c r="G629" t="str">
        <f t="shared" si="49"/>
        <v>22211</v>
      </c>
      <c r="H629" t="s">
        <v>534</v>
      </c>
      <c r="I629" t="str">
        <f t="shared" si="50"/>
        <v>22211</v>
      </c>
      <c r="J629" t="s">
        <v>1039</v>
      </c>
    </row>
    <row r="630" spans="1:10" x14ac:dyDescent="0.25">
      <c r="A630">
        <v>76</v>
      </c>
      <c r="B630" t="str">
        <f t="shared" si="51"/>
        <v>22</v>
      </c>
      <c r="C630" t="s">
        <v>1000</v>
      </c>
      <c r="D630" t="str">
        <f>"226"</f>
        <v>226</v>
      </c>
      <c r="E630" t="str">
        <f t="shared" si="48"/>
        <v>C. FENNIMORE</v>
      </c>
      <c r="F630" t="s">
        <v>533</v>
      </c>
      <c r="G630" t="str">
        <f t="shared" si="49"/>
        <v>22226</v>
      </c>
      <c r="H630" t="s">
        <v>534</v>
      </c>
      <c r="I630" t="str">
        <f t="shared" si="50"/>
        <v>22226</v>
      </c>
      <c r="J630" t="s">
        <v>1008</v>
      </c>
    </row>
    <row r="631" spans="1:10" x14ac:dyDescent="0.25">
      <c r="A631">
        <v>76</v>
      </c>
      <c r="B631" t="str">
        <f t="shared" si="51"/>
        <v>22</v>
      </c>
      <c r="C631" t="s">
        <v>1000</v>
      </c>
      <c r="D631" t="str">
        <f>"246"</f>
        <v>246</v>
      </c>
      <c r="E631" t="str">
        <f t="shared" si="48"/>
        <v>C. LANCASTER</v>
      </c>
      <c r="F631" t="s">
        <v>533</v>
      </c>
      <c r="G631" t="str">
        <f t="shared" si="49"/>
        <v>22246</v>
      </c>
      <c r="H631" t="s">
        <v>534</v>
      </c>
      <c r="I631" t="str">
        <f t="shared" si="50"/>
        <v>22246</v>
      </c>
      <c r="J631" t="s">
        <v>1040</v>
      </c>
    </row>
    <row r="632" spans="1:10" x14ac:dyDescent="0.25">
      <c r="A632">
        <v>76</v>
      </c>
      <c r="B632" t="str">
        <f t="shared" si="51"/>
        <v>22</v>
      </c>
      <c r="C632" t="s">
        <v>1000</v>
      </c>
      <c r="D632" t="str">
        <f>"271"</f>
        <v>271</v>
      </c>
      <c r="E632" t="str">
        <f t="shared" si="48"/>
        <v>C. PLATTEVILLE</v>
      </c>
      <c r="F632" t="s">
        <v>533</v>
      </c>
      <c r="G632" t="str">
        <f t="shared" si="49"/>
        <v>22271</v>
      </c>
      <c r="H632" t="s">
        <v>534</v>
      </c>
      <c r="I632" t="str">
        <f t="shared" si="50"/>
        <v>22271</v>
      </c>
      <c r="J632" t="s">
        <v>1024</v>
      </c>
    </row>
    <row r="633" spans="1:10" x14ac:dyDescent="0.25">
      <c r="A633">
        <v>76</v>
      </c>
      <c r="B633" t="str">
        <f t="shared" ref="B633:B656" si="52">"23"</f>
        <v>23</v>
      </c>
      <c r="C633" t="s">
        <v>1041</v>
      </c>
      <c r="D633" t="str">
        <f>"002"</f>
        <v>002</v>
      </c>
      <c r="E633" t="str">
        <f t="shared" si="48"/>
        <v>T. ADAMS</v>
      </c>
      <c r="F633" t="s">
        <v>511</v>
      </c>
      <c r="G633" t="str">
        <f t="shared" si="49"/>
        <v>23002</v>
      </c>
      <c r="H633" t="s">
        <v>512</v>
      </c>
      <c r="I633" t="str">
        <f t="shared" si="50"/>
        <v>23002</v>
      </c>
      <c r="J633" t="s">
        <v>513</v>
      </c>
    </row>
    <row r="634" spans="1:10" x14ac:dyDescent="0.25">
      <c r="A634">
        <v>76</v>
      </c>
      <c r="B634" t="str">
        <f t="shared" si="52"/>
        <v>23</v>
      </c>
      <c r="C634" t="s">
        <v>1041</v>
      </c>
      <c r="D634" t="str">
        <f>"004"</f>
        <v>004</v>
      </c>
      <c r="E634" t="str">
        <f t="shared" si="48"/>
        <v>T. ALBANY</v>
      </c>
      <c r="F634" t="s">
        <v>511</v>
      </c>
      <c r="G634" t="str">
        <f t="shared" si="49"/>
        <v>23004</v>
      </c>
      <c r="H634" t="s">
        <v>512</v>
      </c>
      <c r="I634" t="str">
        <f t="shared" si="50"/>
        <v>23004</v>
      </c>
      <c r="J634" t="s">
        <v>1042</v>
      </c>
    </row>
    <row r="635" spans="1:10" x14ac:dyDescent="0.25">
      <c r="A635">
        <v>76</v>
      </c>
      <c r="B635" t="str">
        <f t="shared" si="52"/>
        <v>23</v>
      </c>
      <c r="C635" t="s">
        <v>1041</v>
      </c>
      <c r="D635" t="str">
        <f>"006"</f>
        <v>006</v>
      </c>
      <c r="E635" t="str">
        <f t="shared" si="48"/>
        <v>T. BROOKLYN</v>
      </c>
      <c r="F635" t="s">
        <v>511</v>
      </c>
      <c r="G635" t="str">
        <f t="shared" si="49"/>
        <v>23006</v>
      </c>
      <c r="H635" t="s">
        <v>512</v>
      </c>
      <c r="I635" t="str">
        <f t="shared" si="50"/>
        <v>23006</v>
      </c>
      <c r="J635" t="s">
        <v>834</v>
      </c>
    </row>
    <row r="636" spans="1:10" x14ac:dyDescent="0.25">
      <c r="A636">
        <v>76</v>
      </c>
      <c r="B636" t="str">
        <f t="shared" si="52"/>
        <v>23</v>
      </c>
      <c r="C636" t="s">
        <v>1041</v>
      </c>
      <c r="D636" t="str">
        <f>"008"</f>
        <v>008</v>
      </c>
      <c r="E636" t="str">
        <f t="shared" si="48"/>
        <v>T. CADIZ</v>
      </c>
      <c r="F636" t="s">
        <v>511</v>
      </c>
      <c r="G636" t="str">
        <f t="shared" si="49"/>
        <v>23008</v>
      </c>
      <c r="H636" t="s">
        <v>512</v>
      </c>
      <c r="I636" t="str">
        <f t="shared" si="50"/>
        <v>23008</v>
      </c>
      <c r="J636" t="s">
        <v>1043</v>
      </c>
    </row>
    <row r="637" spans="1:10" x14ac:dyDescent="0.25">
      <c r="A637">
        <v>76</v>
      </c>
      <c r="B637" t="str">
        <f t="shared" si="52"/>
        <v>23</v>
      </c>
      <c r="C637" t="s">
        <v>1041</v>
      </c>
      <c r="D637" t="str">
        <f>"010"</f>
        <v>010</v>
      </c>
      <c r="E637" t="str">
        <f t="shared" si="48"/>
        <v>T. CLARNO</v>
      </c>
      <c r="F637" t="s">
        <v>511</v>
      </c>
      <c r="G637" t="str">
        <f t="shared" si="49"/>
        <v>23010</v>
      </c>
      <c r="H637" t="s">
        <v>512</v>
      </c>
      <c r="I637" t="str">
        <f t="shared" si="50"/>
        <v>23010</v>
      </c>
      <c r="J637" t="s">
        <v>1044</v>
      </c>
    </row>
    <row r="638" spans="1:10" x14ac:dyDescent="0.25">
      <c r="A638">
        <v>76</v>
      </c>
      <c r="B638" t="str">
        <f t="shared" si="52"/>
        <v>23</v>
      </c>
      <c r="C638" t="s">
        <v>1041</v>
      </c>
      <c r="D638" t="str">
        <f>"012"</f>
        <v>012</v>
      </c>
      <c r="E638" t="str">
        <f t="shared" si="48"/>
        <v>T. DECATUR</v>
      </c>
      <c r="F638" t="s">
        <v>511</v>
      </c>
      <c r="G638" t="str">
        <f t="shared" si="49"/>
        <v>23012</v>
      </c>
      <c r="H638" t="s">
        <v>512</v>
      </c>
      <c r="I638" t="str">
        <f t="shared" si="50"/>
        <v>23012</v>
      </c>
      <c r="J638" t="s">
        <v>1045</v>
      </c>
    </row>
    <row r="639" spans="1:10" x14ac:dyDescent="0.25">
      <c r="A639">
        <v>76</v>
      </c>
      <c r="B639" t="str">
        <f t="shared" si="52"/>
        <v>23</v>
      </c>
      <c r="C639" t="s">
        <v>1041</v>
      </c>
      <c r="D639" t="str">
        <f>"014"</f>
        <v>014</v>
      </c>
      <c r="E639" t="str">
        <f t="shared" si="48"/>
        <v>T. EXETER</v>
      </c>
      <c r="F639" t="s">
        <v>511</v>
      </c>
      <c r="G639" t="str">
        <f t="shared" si="49"/>
        <v>23014</v>
      </c>
      <c r="H639" t="s">
        <v>512</v>
      </c>
      <c r="I639" t="str">
        <f t="shared" si="50"/>
        <v>23014</v>
      </c>
      <c r="J639" t="s">
        <v>1046</v>
      </c>
    </row>
    <row r="640" spans="1:10" x14ac:dyDescent="0.25">
      <c r="A640">
        <v>76</v>
      </c>
      <c r="B640" t="str">
        <f t="shared" si="52"/>
        <v>23</v>
      </c>
      <c r="C640" t="s">
        <v>1041</v>
      </c>
      <c r="D640" t="str">
        <f>"016"</f>
        <v>016</v>
      </c>
      <c r="E640" t="str">
        <f t="shared" si="48"/>
        <v>T. JEFFERSON</v>
      </c>
      <c r="F640" t="s">
        <v>511</v>
      </c>
      <c r="G640" t="str">
        <f t="shared" si="49"/>
        <v>23016</v>
      </c>
      <c r="H640" t="s">
        <v>512</v>
      </c>
      <c r="I640" t="str">
        <f t="shared" si="50"/>
        <v>23016</v>
      </c>
      <c r="J640" t="s">
        <v>1047</v>
      </c>
    </row>
    <row r="641" spans="1:10" x14ac:dyDescent="0.25">
      <c r="A641">
        <v>76</v>
      </c>
      <c r="B641" t="str">
        <f t="shared" si="52"/>
        <v>23</v>
      </c>
      <c r="C641" t="s">
        <v>1041</v>
      </c>
      <c r="D641" t="str">
        <f>"018"</f>
        <v>018</v>
      </c>
      <c r="E641" t="str">
        <f t="shared" si="48"/>
        <v>T. JORDAN</v>
      </c>
      <c r="F641" t="s">
        <v>511</v>
      </c>
      <c r="G641" t="str">
        <f t="shared" si="49"/>
        <v>23018</v>
      </c>
      <c r="H641" t="s">
        <v>512</v>
      </c>
      <c r="I641" t="str">
        <f t="shared" si="50"/>
        <v>23018</v>
      </c>
      <c r="J641" t="s">
        <v>1048</v>
      </c>
    </row>
    <row r="642" spans="1:10" x14ac:dyDescent="0.25">
      <c r="A642">
        <v>76</v>
      </c>
      <c r="B642" t="str">
        <f t="shared" si="52"/>
        <v>23</v>
      </c>
      <c r="C642" t="s">
        <v>1041</v>
      </c>
      <c r="D642" t="str">
        <f>"020"</f>
        <v>020</v>
      </c>
      <c r="E642" t="str">
        <f t="shared" ref="E642:E705" si="53">F642&amp;J642</f>
        <v>T. MONROE</v>
      </c>
      <c r="F642" t="s">
        <v>511</v>
      </c>
      <c r="G642" t="str">
        <f t="shared" ref="G642:G705" si="54">B642&amp;D642</f>
        <v>23020</v>
      </c>
      <c r="H642" t="s">
        <v>512</v>
      </c>
      <c r="I642" t="str">
        <f t="shared" si="50"/>
        <v>23020</v>
      </c>
      <c r="J642" t="s">
        <v>521</v>
      </c>
    </row>
    <row r="643" spans="1:10" x14ac:dyDescent="0.25">
      <c r="A643">
        <v>76</v>
      </c>
      <c r="B643" t="str">
        <f t="shared" si="52"/>
        <v>23</v>
      </c>
      <c r="C643" t="s">
        <v>1041</v>
      </c>
      <c r="D643" t="str">
        <f>"022"</f>
        <v>022</v>
      </c>
      <c r="E643" t="str">
        <f t="shared" si="53"/>
        <v>T. MOUNT PLEASANT</v>
      </c>
      <c r="F643" t="s">
        <v>511</v>
      </c>
      <c r="G643" t="str">
        <f t="shared" si="54"/>
        <v>23022</v>
      </c>
      <c r="H643" t="s">
        <v>512</v>
      </c>
      <c r="I643" t="str">
        <f t="shared" ref="I643:I706" si="55">B643&amp;D643</f>
        <v>23022</v>
      </c>
      <c r="J643" t="s">
        <v>1049</v>
      </c>
    </row>
    <row r="644" spans="1:10" x14ac:dyDescent="0.25">
      <c r="A644">
        <v>76</v>
      </c>
      <c r="B644" t="str">
        <f t="shared" si="52"/>
        <v>23</v>
      </c>
      <c r="C644" t="s">
        <v>1041</v>
      </c>
      <c r="D644" t="str">
        <f>"024"</f>
        <v>024</v>
      </c>
      <c r="E644" t="str">
        <f t="shared" si="53"/>
        <v>T. NEW GLARUS</v>
      </c>
      <c r="F644" t="s">
        <v>511</v>
      </c>
      <c r="G644" t="str">
        <f t="shared" si="54"/>
        <v>23024</v>
      </c>
      <c r="H644" t="s">
        <v>512</v>
      </c>
      <c r="I644" t="str">
        <f t="shared" si="55"/>
        <v>23024</v>
      </c>
      <c r="J644" t="s">
        <v>1050</v>
      </c>
    </row>
    <row r="645" spans="1:10" x14ac:dyDescent="0.25">
      <c r="A645">
        <v>76</v>
      </c>
      <c r="B645" t="str">
        <f t="shared" si="52"/>
        <v>23</v>
      </c>
      <c r="C645" t="s">
        <v>1041</v>
      </c>
      <c r="D645" t="str">
        <f>"026"</f>
        <v>026</v>
      </c>
      <c r="E645" t="str">
        <f t="shared" si="53"/>
        <v>T. SPRING GROVE</v>
      </c>
      <c r="F645" t="s">
        <v>511</v>
      </c>
      <c r="G645" t="str">
        <f t="shared" si="54"/>
        <v>23026</v>
      </c>
      <c r="H645" t="s">
        <v>512</v>
      </c>
      <c r="I645" t="str">
        <f t="shared" si="55"/>
        <v>23026</v>
      </c>
      <c r="J645" t="s">
        <v>1051</v>
      </c>
    </row>
    <row r="646" spans="1:10" x14ac:dyDescent="0.25">
      <c r="A646">
        <v>76</v>
      </c>
      <c r="B646" t="str">
        <f t="shared" si="52"/>
        <v>23</v>
      </c>
      <c r="C646" t="s">
        <v>1041</v>
      </c>
      <c r="D646" t="str">
        <f>"028"</f>
        <v>028</v>
      </c>
      <c r="E646" t="str">
        <f t="shared" si="53"/>
        <v>T. SYLVESTER</v>
      </c>
      <c r="F646" t="s">
        <v>511</v>
      </c>
      <c r="G646" t="str">
        <f t="shared" si="54"/>
        <v>23028</v>
      </c>
      <c r="H646" t="s">
        <v>512</v>
      </c>
      <c r="I646" t="str">
        <f t="shared" si="55"/>
        <v>23028</v>
      </c>
      <c r="J646" t="s">
        <v>1052</v>
      </c>
    </row>
    <row r="647" spans="1:10" x14ac:dyDescent="0.25">
      <c r="A647">
        <v>76</v>
      </c>
      <c r="B647" t="str">
        <f t="shared" si="52"/>
        <v>23</v>
      </c>
      <c r="C647" t="s">
        <v>1041</v>
      </c>
      <c r="D647" t="str">
        <f>"030"</f>
        <v>030</v>
      </c>
      <c r="E647" t="str">
        <f t="shared" si="53"/>
        <v>T. WASHINGTON</v>
      </c>
      <c r="F647" t="s">
        <v>511</v>
      </c>
      <c r="G647" t="str">
        <f t="shared" si="54"/>
        <v>23030</v>
      </c>
      <c r="H647" t="s">
        <v>512</v>
      </c>
      <c r="I647" t="str">
        <f t="shared" si="55"/>
        <v>23030</v>
      </c>
      <c r="J647" t="s">
        <v>896</v>
      </c>
    </row>
    <row r="648" spans="1:10" x14ac:dyDescent="0.25">
      <c r="A648">
        <v>76</v>
      </c>
      <c r="B648" t="str">
        <f t="shared" si="52"/>
        <v>23</v>
      </c>
      <c r="C648" t="s">
        <v>1041</v>
      </c>
      <c r="D648" t="str">
        <f>"032"</f>
        <v>032</v>
      </c>
      <c r="E648" t="str">
        <f t="shared" si="53"/>
        <v>T. YORK</v>
      </c>
      <c r="F648" t="s">
        <v>511</v>
      </c>
      <c r="G648" t="str">
        <f t="shared" si="54"/>
        <v>23032</v>
      </c>
      <c r="H648" t="s">
        <v>512</v>
      </c>
      <c r="I648" t="str">
        <f t="shared" si="55"/>
        <v>23032</v>
      </c>
      <c r="J648" t="s">
        <v>744</v>
      </c>
    </row>
    <row r="649" spans="1:10" x14ac:dyDescent="0.25">
      <c r="A649">
        <v>76</v>
      </c>
      <c r="B649" t="str">
        <f t="shared" si="52"/>
        <v>23</v>
      </c>
      <c r="C649" t="s">
        <v>1041</v>
      </c>
      <c r="D649" t="str">
        <f>"101"</f>
        <v>101</v>
      </c>
      <c r="E649" t="str">
        <f t="shared" si="53"/>
        <v>V. ALBANY</v>
      </c>
      <c r="F649" t="s">
        <v>530</v>
      </c>
      <c r="G649" t="str">
        <f t="shared" si="54"/>
        <v>23101</v>
      </c>
      <c r="H649" t="s">
        <v>531</v>
      </c>
      <c r="I649" t="str">
        <f t="shared" si="55"/>
        <v>23101</v>
      </c>
      <c r="J649" t="s">
        <v>1042</v>
      </c>
    </row>
    <row r="650" spans="1:10" x14ac:dyDescent="0.25">
      <c r="A650">
        <v>76</v>
      </c>
      <c r="B650" t="str">
        <f t="shared" si="52"/>
        <v>23</v>
      </c>
      <c r="C650" t="s">
        <v>1041</v>
      </c>
      <c r="D650" t="str">
        <f>"106"</f>
        <v>106</v>
      </c>
      <c r="E650" t="str">
        <f t="shared" si="53"/>
        <v>V. BELLEVILLE</v>
      </c>
      <c r="F650" t="s">
        <v>530</v>
      </c>
      <c r="G650" t="str">
        <f t="shared" si="54"/>
        <v>23106</v>
      </c>
      <c r="H650" t="s">
        <v>531</v>
      </c>
      <c r="I650" t="str">
        <f t="shared" si="55"/>
        <v>23106</v>
      </c>
      <c r="J650" t="s">
        <v>833</v>
      </c>
    </row>
    <row r="651" spans="1:10" x14ac:dyDescent="0.25">
      <c r="A651">
        <v>76</v>
      </c>
      <c r="B651" t="str">
        <f t="shared" si="52"/>
        <v>23</v>
      </c>
      <c r="C651" t="s">
        <v>1041</v>
      </c>
      <c r="D651" t="str">
        <f>"109"</f>
        <v>109</v>
      </c>
      <c r="E651" t="str">
        <f t="shared" si="53"/>
        <v>V. BROOKLYN</v>
      </c>
      <c r="F651" t="s">
        <v>530</v>
      </c>
      <c r="G651" t="str">
        <f t="shared" si="54"/>
        <v>23109</v>
      </c>
      <c r="H651" t="s">
        <v>531</v>
      </c>
      <c r="I651" t="str">
        <f t="shared" si="55"/>
        <v>23109</v>
      </c>
      <c r="J651" t="s">
        <v>834</v>
      </c>
    </row>
    <row r="652" spans="1:10" x14ac:dyDescent="0.25">
      <c r="A652">
        <v>76</v>
      </c>
      <c r="B652" t="str">
        <f t="shared" si="52"/>
        <v>23</v>
      </c>
      <c r="C652" t="s">
        <v>1041</v>
      </c>
      <c r="D652" t="str">
        <f>"110"</f>
        <v>110</v>
      </c>
      <c r="E652" t="str">
        <f t="shared" si="53"/>
        <v>V. BROWNTOWN</v>
      </c>
      <c r="F652" t="s">
        <v>530</v>
      </c>
      <c r="G652" t="str">
        <f t="shared" si="54"/>
        <v>23110</v>
      </c>
      <c r="H652" t="s">
        <v>531</v>
      </c>
      <c r="I652" t="str">
        <f t="shared" si="55"/>
        <v>23110</v>
      </c>
      <c r="J652" t="s">
        <v>1053</v>
      </c>
    </row>
    <row r="653" spans="1:10" x14ac:dyDescent="0.25">
      <c r="A653">
        <v>76</v>
      </c>
      <c r="B653" t="str">
        <f t="shared" si="52"/>
        <v>23</v>
      </c>
      <c r="C653" t="s">
        <v>1041</v>
      </c>
      <c r="D653" t="str">
        <f>"151"</f>
        <v>151</v>
      </c>
      <c r="E653" t="str">
        <f t="shared" si="53"/>
        <v>V. MONTICELLO</v>
      </c>
      <c r="F653" t="s">
        <v>530</v>
      </c>
      <c r="G653" t="str">
        <f t="shared" si="54"/>
        <v>23151</v>
      </c>
      <c r="H653" t="s">
        <v>531</v>
      </c>
      <c r="I653" t="str">
        <f t="shared" si="55"/>
        <v>23151</v>
      </c>
      <c r="J653" t="s">
        <v>1054</v>
      </c>
    </row>
    <row r="654" spans="1:10" x14ac:dyDescent="0.25">
      <c r="A654">
        <v>76</v>
      </c>
      <c r="B654" t="str">
        <f t="shared" si="52"/>
        <v>23</v>
      </c>
      <c r="C654" t="s">
        <v>1041</v>
      </c>
      <c r="D654" t="str">
        <f>"161"</f>
        <v>161</v>
      </c>
      <c r="E654" t="str">
        <f t="shared" si="53"/>
        <v>V. NEW GLARUS</v>
      </c>
      <c r="F654" t="s">
        <v>530</v>
      </c>
      <c r="G654" t="str">
        <f t="shared" si="54"/>
        <v>23161</v>
      </c>
      <c r="H654" t="s">
        <v>531</v>
      </c>
      <c r="I654" t="str">
        <f t="shared" si="55"/>
        <v>23161</v>
      </c>
      <c r="J654" t="s">
        <v>1050</v>
      </c>
    </row>
    <row r="655" spans="1:10" x14ac:dyDescent="0.25">
      <c r="A655">
        <v>76</v>
      </c>
      <c r="B655" t="str">
        <f t="shared" si="52"/>
        <v>23</v>
      </c>
      <c r="C655" t="s">
        <v>1041</v>
      </c>
      <c r="D655" t="str">
        <f>"206"</f>
        <v>206</v>
      </c>
      <c r="E655" t="str">
        <f t="shared" si="53"/>
        <v>C. BRODHEAD</v>
      </c>
      <c r="F655" t="s">
        <v>533</v>
      </c>
      <c r="G655" t="str">
        <f t="shared" si="54"/>
        <v>23206</v>
      </c>
      <c r="H655" t="s">
        <v>534</v>
      </c>
      <c r="I655" t="str">
        <f t="shared" si="55"/>
        <v>23206</v>
      </c>
      <c r="J655" t="s">
        <v>1055</v>
      </c>
    </row>
    <row r="656" spans="1:10" x14ac:dyDescent="0.25">
      <c r="A656">
        <v>76</v>
      </c>
      <c r="B656" t="str">
        <f t="shared" si="52"/>
        <v>23</v>
      </c>
      <c r="C656" t="s">
        <v>1041</v>
      </c>
      <c r="D656" t="str">
        <f>"251"</f>
        <v>251</v>
      </c>
      <c r="E656" t="str">
        <f t="shared" si="53"/>
        <v>C. MONROE</v>
      </c>
      <c r="F656" t="s">
        <v>533</v>
      </c>
      <c r="G656" t="str">
        <f t="shared" si="54"/>
        <v>23251</v>
      </c>
      <c r="H656" t="s">
        <v>534</v>
      </c>
      <c r="I656" t="str">
        <f t="shared" si="55"/>
        <v>23251</v>
      </c>
      <c r="J656" t="s">
        <v>521</v>
      </c>
    </row>
    <row r="657" spans="1:10" x14ac:dyDescent="0.25">
      <c r="A657">
        <v>81</v>
      </c>
      <c r="B657" t="str">
        <f t="shared" ref="B657:B672" si="56">"24"</f>
        <v>24</v>
      </c>
      <c r="C657" t="s">
        <v>1056</v>
      </c>
      <c r="D657" t="str">
        <f>"002"</f>
        <v>002</v>
      </c>
      <c r="E657" t="str">
        <f t="shared" si="53"/>
        <v>T. BERLIN</v>
      </c>
      <c r="F657" t="s">
        <v>511</v>
      </c>
      <c r="G657" t="str">
        <f t="shared" si="54"/>
        <v>24002</v>
      </c>
      <c r="H657" t="s">
        <v>512</v>
      </c>
      <c r="I657" t="str">
        <f t="shared" si="55"/>
        <v>24002</v>
      </c>
      <c r="J657" t="s">
        <v>1057</v>
      </c>
    </row>
    <row r="658" spans="1:10" x14ac:dyDescent="0.25">
      <c r="A658">
        <v>81</v>
      </c>
      <c r="B658" t="str">
        <f t="shared" si="56"/>
        <v>24</v>
      </c>
      <c r="C658" t="s">
        <v>1056</v>
      </c>
      <c r="D658" t="str">
        <f>"004"</f>
        <v>004</v>
      </c>
      <c r="E658" t="str">
        <f t="shared" si="53"/>
        <v>T. BROOKLYN</v>
      </c>
      <c r="F658" t="s">
        <v>511</v>
      </c>
      <c r="G658" t="str">
        <f t="shared" si="54"/>
        <v>24004</v>
      </c>
      <c r="H658" t="s">
        <v>512</v>
      </c>
      <c r="I658" t="str">
        <f t="shared" si="55"/>
        <v>24004</v>
      </c>
      <c r="J658" t="s">
        <v>834</v>
      </c>
    </row>
    <row r="659" spans="1:10" x14ac:dyDescent="0.25">
      <c r="A659">
        <v>81</v>
      </c>
      <c r="B659" t="str">
        <f t="shared" si="56"/>
        <v>24</v>
      </c>
      <c r="C659" t="s">
        <v>1056</v>
      </c>
      <c r="D659" t="str">
        <f>"006"</f>
        <v>006</v>
      </c>
      <c r="E659" t="str">
        <f t="shared" si="53"/>
        <v>T. GREEN LAKE</v>
      </c>
      <c r="F659" t="s">
        <v>511</v>
      </c>
      <c r="G659" t="str">
        <f t="shared" si="54"/>
        <v>24006</v>
      </c>
      <c r="H659" t="s">
        <v>512</v>
      </c>
      <c r="I659" t="str">
        <f t="shared" si="55"/>
        <v>24006</v>
      </c>
      <c r="J659" t="s">
        <v>1058</v>
      </c>
    </row>
    <row r="660" spans="1:10" x14ac:dyDescent="0.25">
      <c r="A660">
        <v>81</v>
      </c>
      <c r="B660" t="str">
        <f t="shared" si="56"/>
        <v>24</v>
      </c>
      <c r="C660" t="s">
        <v>1056</v>
      </c>
      <c r="D660" t="str">
        <f>"008"</f>
        <v>008</v>
      </c>
      <c r="E660" t="str">
        <f t="shared" si="53"/>
        <v>T. KINGSTON</v>
      </c>
      <c r="F660" t="s">
        <v>511</v>
      </c>
      <c r="G660" t="str">
        <f t="shared" si="54"/>
        <v>24008</v>
      </c>
      <c r="H660" t="s">
        <v>512</v>
      </c>
      <c r="I660" t="str">
        <f t="shared" si="55"/>
        <v>24008</v>
      </c>
      <c r="J660" t="s">
        <v>1059</v>
      </c>
    </row>
    <row r="661" spans="1:10" x14ac:dyDescent="0.25">
      <c r="A661">
        <v>81</v>
      </c>
      <c r="B661" t="str">
        <f t="shared" si="56"/>
        <v>24</v>
      </c>
      <c r="C661" t="s">
        <v>1056</v>
      </c>
      <c r="D661" t="str">
        <f>"010"</f>
        <v>010</v>
      </c>
      <c r="E661" t="str">
        <f t="shared" si="53"/>
        <v>T. MACKFORD</v>
      </c>
      <c r="F661" t="s">
        <v>511</v>
      </c>
      <c r="G661" t="str">
        <f t="shared" si="54"/>
        <v>24010</v>
      </c>
      <c r="H661" t="s">
        <v>512</v>
      </c>
      <c r="I661" t="str">
        <f t="shared" si="55"/>
        <v>24010</v>
      </c>
      <c r="J661" t="s">
        <v>1060</v>
      </c>
    </row>
    <row r="662" spans="1:10" x14ac:dyDescent="0.25">
      <c r="A662">
        <v>81</v>
      </c>
      <c r="B662" t="str">
        <f t="shared" si="56"/>
        <v>24</v>
      </c>
      <c r="C662" t="s">
        <v>1056</v>
      </c>
      <c r="D662" t="str">
        <f>"012"</f>
        <v>012</v>
      </c>
      <c r="E662" t="str">
        <f t="shared" si="53"/>
        <v>T. MANCHESTER</v>
      </c>
      <c r="F662" t="s">
        <v>511</v>
      </c>
      <c r="G662" t="str">
        <f t="shared" si="54"/>
        <v>24012</v>
      </c>
      <c r="H662" t="s">
        <v>512</v>
      </c>
      <c r="I662" t="str">
        <f t="shared" si="55"/>
        <v>24012</v>
      </c>
      <c r="J662" t="s">
        <v>1061</v>
      </c>
    </row>
    <row r="663" spans="1:10" x14ac:dyDescent="0.25">
      <c r="A663">
        <v>81</v>
      </c>
      <c r="B663" t="str">
        <f t="shared" si="56"/>
        <v>24</v>
      </c>
      <c r="C663" t="s">
        <v>1056</v>
      </c>
      <c r="D663" t="str">
        <f>"014"</f>
        <v>014</v>
      </c>
      <c r="E663" t="str">
        <f t="shared" si="53"/>
        <v>T. MARQUETTE</v>
      </c>
      <c r="F663" t="s">
        <v>511</v>
      </c>
      <c r="G663" t="str">
        <f t="shared" si="54"/>
        <v>24014</v>
      </c>
      <c r="H663" t="s">
        <v>512</v>
      </c>
      <c r="I663" t="str">
        <f t="shared" si="55"/>
        <v>24014</v>
      </c>
      <c r="J663" t="s">
        <v>1062</v>
      </c>
    </row>
    <row r="664" spans="1:10" x14ac:dyDescent="0.25">
      <c r="A664">
        <v>81</v>
      </c>
      <c r="B664" t="str">
        <f t="shared" si="56"/>
        <v>24</v>
      </c>
      <c r="C664" t="s">
        <v>1056</v>
      </c>
      <c r="D664" t="str">
        <f>"016"</f>
        <v>016</v>
      </c>
      <c r="E664" t="str">
        <f t="shared" si="53"/>
        <v>T. PRINCETON</v>
      </c>
      <c r="F664" t="s">
        <v>511</v>
      </c>
      <c r="G664" t="str">
        <f t="shared" si="54"/>
        <v>24016</v>
      </c>
      <c r="H664" t="s">
        <v>512</v>
      </c>
      <c r="I664" t="str">
        <f t="shared" si="55"/>
        <v>24016</v>
      </c>
      <c r="J664" t="s">
        <v>1063</v>
      </c>
    </row>
    <row r="665" spans="1:10" x14ac:dyDescent="0.25">
      <c r="A665">
        <v>81</v>
      </c>
      <c r="B665" t="str">
        <f t="shared" si="56"/>
        <v>24</v>
      </c>
      <c r="C665" t="s">
        <v>1056</v>
      </c>
      <c r="D665" t="str">
        <f>"018"</f>
        <v>018</v>
      </c>
      <c r="E665" t="str">
        <f t="shared" si="53"/>
        <v>T. SAINT MARIE</v>
      </c>
      <c r="F665" t="s">
        <v>511</v>
      </c>
      <c r="G665" t="str">
        <f t="shared" si="54"/>
        <v>24018</v>
      </c>
      <c r="H665" t="s">
        <v>512</v>
      </c>
      <c r="I665" t="str">
        <f t="shared" si="55"/>
        <v>24018</v>
      </c>
      <c r="J665" t="s">
        <v>1064</v>
      </c>
    </row>
    <row r="666" spans="1:10" x14ac:dyDescent="0.25">
      <c r="A666">
        <v>81</v>
      </c>
      <c r="B666" t="str">
        <f t="shared" si="56"/>
        <v>24</v>
      </c>
      <c r="C666" t="s">
        <v>1056</v>
      </c>
      <c r="D666" t="str">
        <f>"020"</f>
        <v>020</v>
      </c>
      <c r="E666" t="str">
        <f t="shared" si="53"/>
        <v>T. SENECA</v>
      </c>
      <c r="F666" t="s">
        <v>511</v>
      </c>
      <c r="G666" t="str">
        <f t="shared" si="54"/>
        <v>24020</v>
      </c>
      <c r="H666" t="s">
        <v>512</v>
      </c>
      <c r="I666" t="str">
        <f t="shared" si="55"/>
        <v>24020</v>
      </c>
      <c r="J666" t="s">
        <v>789</v>
      </c>
    </row>
    <row r="667" spans="1:10" x14ac:dyDescent="0.25">
      <c r="A667">
        <v>81</v>
      </c>
      <c r="B667" t="str">
        <f t="shared" si="56"/>
        <v>24</v>
      </c>
      <c r="C667" t="s">
        <v>1056</v>
      </c>
      <c r="D667" t="str">
        <f>"141"</f>
        <v>141</v>
      </c>
      <c r="E667" t="str">
        <f t="shared" si="53"/>
        <v>V. KINGSTON</v>
      </c>
      <c r="F667" t="s">
        <v>530</v>
      </c>
      <c r="G667" t="str">
        <f t="shared" si="54"/>
        <v>24141</v>
      </c>
      <c r="H667" t="s">
        <v>531</v>
      </c>
      <c r="I667" t="str">
        <f t="shared" si="55"/>
        <v>24141</v>
      </c>
      <c r="J667" t="s">
        <v>1059</v>
      </c>
    </row>
    <row r="668" spans="1:10" x14ac:dyDescent="0.25">
      <c r="A668">
        <v>81</v>
      </c>
      <c r="B668" t="str">
        <f t="shared" si="56"/>
        <v>24</v>
      </c>
      <c r="C668" t="s">
        <v>1056</v>
      </c>
      <c r="D668" t="str">
        <f>"154"</f>
        <v>154</v>
      </c>
      <c r="E668" t="str">
        <f t="shared" si="53"/>
        <v>V. MARQUETTE</v>
      </c>
      <c r="F668" t="s">
        <v>530</v>
      </c>
      <c r="G668" t="str">
        <f t="shared" si="54"/>
        <v>24154</v>
      </c>
      <c r="H668" t="s">
        <v>531</v>
      </c>
      <c r="I668" t="str">
        <f t="shared" si="55"/>
        <v>24154</v>
      </c>
      <c r="J668" t="s">
        <v>1062</v>
      </c>
    </row>
    <row r="669" spans="1:10" x14ac:dyDescent="0.25">
      <c r="A669">
        <v>81</v>
      </c>
      <c r="B669" t="str">
        <f t="shared" si="56"/>
        <v>24</v>
      </c>
      <c r="C669" t="s">
        <v>1056</v>
      </c>
      <c r="D669" t="str">
        <f>"206"</f>
        <v>206</v>
      </c>
      <c r="E669" t="str">
        <f t="shared" si="53"/>
        <v>C. BERLIN</v>
      </c>
      <c r="F669" t="s">
        <v>533</v>
      </c>
      <c r="G669" t="str">
        <f t="shared" si="54"/>
        <v>24206</v>
      </c>
      <c r="H669" t="s">
        <v>534</v>
      </c>
      <c r="I669" t="str">
        <f t="shared" si="55"/>
        <v>24206</v>
      </c>
      <c r="J669" t="s">
        <v>1057</v>
      </c>
    </row>
    <row r="670" spans="1:10" x14ac:dyDescent="0.25">
      <c r="A670">
        <v>81</v>
      </c>
      <c r="B670" t="str">
        <f t="shared" si="56"/>
        <v>24</v>
      </c>
      <c r="C670" t="s">
        <v>1056</v>
      </c>
      <c r="D670" t="str">
        <f>"231"</f>
        <v>231</v>
      </c>
      <c r="E670" t="str">
        <f t="shared" si="53"/>
        <v>C. GREEN LAKE</v>
      </c>
      <c r="F670" t="s">
        <v>533</v>
      </c>
      <c r="G670" t="str">
        <f t="shared" si="54"/>
        <v>24231</v>
      </c>
      <c r="H670" t="s">
        <v>534</v>
      </c>
      <c r="I670" t="str">
        <f t="shared" si="55"/>
        <v>24231</v>
      </c>
      <c r="J670" t="s">
        <v>1058</v>
      </c>
    </row>
    <row r="671" spans="1:10" x14ac:dyDescent="0.25">
      <c r="A671">
        <v>81</v>
      </c>
      <c r="B671" t="str">
        <f t="shared" si="56"/>
        <v>24</v>
      </c>
      <c r="C671" t="s">
        <v>1056</v>
      </c>
      <c r="D671" t="str">
        <f>"251"</f>
        <v>251</v>
      </c>
      <c r="E671" t="str">
        <f t="shared" si="53"/>
        <v>C. MARKESAN</v>
      </c>
      <c r="F671" t="s">
        <v>533</v>
      </c>
      <c r="G671" t="str">
        <f t="shared" si="54"/>
        <v>24251</v>
      </c>
      <c r="H671" t="s">
        <v>534</v>
      </c>
      <c r="I671" t="str">
        <f t="shared" si="55"/>
        <v>24251</v>
      </c>
      <c r="J671" t="s">
        <v>1065</v>
      </c>
    </row>
    <row r="672" spans="1:10" x14ac:dyDescent="0.25">
      <c r="A672">
        <v>81</v>
      </c>
      <c r="B672" t="str">
        <f t="shared" si="56"/>
        <v>24</v>
      </c>
      <c r="C672" t="s">
        <v>1056</v>
      </c>
      <c r="D672" t="str">
        <f>"271"</f>
        <v>271</v>
      </c>
      <c r="E672" t="str">
        <f t="shared" si="53"/>
        <v>C. PRINCETON</v>
      </c>
      <c r="F672" t="s">
        <v>533</v>
      </c>
      <c r="G672" t="str">
        <f t="shared" si="54"/>
        <v>24271</v>
      </c>
      <c r="H672" t="s">
        <v>534</v>
      </c>
      <c r="I672" t="str">
        <f t="shared" si="55"/>
        <v>24271</v>
      </c>
      <c r="J672" t="s">
        <v>1063</v>
      </c>
    </row>
    <row r="673" spans="1:10" x14ac:dyDescent="0.25">
      <c r="A673">
        <v>76</v>
      </c>
      <c r="B673" t="str">
        <f t="shared" ref="B673:B701" si="57">"25"</f>
        <v>25</v>
      </c>
      <c r="C673" t="s">
        <v>1066</v>
      </c>
      <c r="D673" t="str">
        <f>"002"</f>
        <v>002</v>
      </c>
      <c r="E673" t="str">
        <f t="shared" si="53"/>
        <v>T. ARENA</v>
      </c>
      <c r="F673" t="s">
        <v>511</v>
      </c>
      <c r="G673" t="str">
        <f t="shared" si="54"/>
        <v>25002</v>
      </c>
      <c r="H673" t="s">
        <v>512</v>
      </c>
      <c r="I673" t="str">
        <f t="shared" si="55"/>
        <v>25002</v>
      </c>
      <c r="J673" t="s">
        <v>1067</v>
      </c>
    </row>
    <row r="674" spans="1:10" x14ac:dyDescent="0.25">
      <c r="A674">
        <v>76</v>
      </c>
      <c r="B674" t="str">
        <f t="shared" si="57"/>
        <v>25</v>
      </c>
      <c r="C674" t="s">
        <v>1066</v>
      </c>
      <c r="D674" t="str">
        <f>"004"</f>
        <v>004</v>
      </c>
      <c r="E674" t="str">
        <f t="shared" si="53"/>
        <v>T. BRIGHAM</v>
      </c>
      <c r="F674" t="s">
        <v>511</v>
      </c>
      <c r="G674" t="str">
        <f t="shared" si="54"/>
        <v>25004</v>
      </c>
      <c r="H674" t="s">
        <v>512</v>
      </c>
      <c r="I674" t="str">
        <f t="shared" si="55"/>
        <v>25004</v>
      </c>
      <c r="J674" t="s">
        <v>1068</v>
      </c>
    </row>
    <row r="675" spans="1:10" x14ac:dyDescent="0.25">
      <c r="A675">
        <v>76</v>
      </c>
      <c r="B675" t="str">
        <f t="shared" si="57"/>
        <v>25</v>
      </c>
      <c r="C675" t="s">
        <v>1066</v>
      </c>
      <c r="D675" t="str">
        <f>"006"</f>
        <v>006</v>
      </c>
      <c r="E675" t="str">
        <f t="shared" si="53"/>
        <v>T. CLYDE</v>
      </c>
      <c r="F675" t="s">
        <v>511</v>
      </c>
      <c r="G675" t="str">
        <f t="shared" si="54"/>
        <v>25006</v>
      </c>
      <c r="H675" t="s">
        <v>512</v>
      </c>
      <c r="I675" t="str">
        <f t="shared" si="55"/>
        <v>25006</v>
      </c>
      <c r="J675" t="s">
        <v>1069</v>
      </c>
    </row>
    <row r="676" spans="1:10" x14ac:dyDescent="0.25">
      <c r="A676">
        <v>76</v>
      </c>
      <c r="B676" t="str">
        <f t="shared" si="57"/>
        <v>25</v>
      </c>
      <c r="C676" t="s">
        <v>1066</v>
      </c>
      <c r="D676" t="str">
        <f>"008"</f>
        <v>008</v>
      </c>
      <c r="E676" t="str">
        <f t="shared" si="53"/>
        <v>T. DODGEVILLE</v>
      </c>
      <c r="F676" t="s">
        <v>511</v>
      </c>
      <c r="G676" t="str">
        <f t="shared" si="54"/>
        <v>25008</v>
      </c>
      <c r="H676" t="s">
        <v>512</v>
      </c>
      <c r="I676" t="str">
        <f t="shared" si="55"/>
        <v>25008</v>
      </c>
      <c r="J676" t="s">
        <v>1070</v>
      </c>
    </row>
    <row r="677" spans="1:10" x14ac:dyDescent="0.25">
      <c r="A677">
        <v>76</v>
      </c>
      <c r="B677" t="str">
        <f t="shared" si="57"/>
        <v>25</v>
      </c>
      <c r="C677" t="s">
        <v>1066</v>
      </c>
      <c r="D677" t="str">
        <f>"010"</f>
        <v>010</v>
      </c>
      <c r="E677" t="str">
        <f t="shared" si="53"/>
        <v>T. EDEN</v>
      </c>
      <c r="F677" t="s">
        <v>511</v>
      </c>
      <c r="G677" t="str">
        <f t="shared" si="54"/>
        <v>25010</v>
      </c>
      <c r="H677" t="s">
        <v>512</v>
      </c>
      <c r="I677" t="str">
        <f t="shared" si="55"/>
        <v>25010</v>
      </c>
      <c r="J677" t="s">
        <v>966</v>
      </c>
    </row>
    <row r="678" spans="1:10" x14ac:dyDescent="0.25">
      <c r="A678">
        <v>76</v>
      </c>
      <c r="B678" t="str">
        <f t="shared" si="57"/>
        <v>25</v>
      </c>
      <c r="C678" t="s">
        <v>1066</v>
      </c>
      <c r="D678" t="str">
        <f>"012"</f>
        <v>012</v>
      </c>
      <c r="E678" t="str">
        <f t="shared" si="53"/>
        <v>T. HIGHLAND</v>
      </c>
      <c r="F678" t="s">
        <v>511</v>
      </c>
      <c r="G678" t="str">
        <f t="shared" si="54"/>
        <v>25012</v>
      </c>
      <c r="H678" t="s">
        <v>512</v>
      </c>
      <c r="I678" t="str">
        <f t="shared" si="55"/>
        <v>25012</v>
      </c>
      <c r="J678" t="s">
        <v>906</v>
      </c>
    </row>
    <row r="679" spans="1:10" x14ac:dyDescent="0.25">
      <c r="A679">
        <v>76</v>
      </c>
      <c r="B679" t="str">
        <f t="shared" si="57"/>
        <v>25</v>
      </c>
      <c r="C679" t="s">
        <v>1066</v>
      </c>
      <c r="D679" t="str">
        <f>"014"</f>
        <v>014</v>
      </c>
      <c r="E679" t="str">
        <f t="shared" si="53"/>
        <v>T. LINDEN</v>
      </c>
      <c r="F679" t="s">
        <v>511</v>
      </c>
      <c r="G679" t="str">
        <f t="shared" si="54"/>
        <v>25014</v>
      </c>
      <c r="H679" t="s">
        <v>512</v>
      </c>
      <c r="I679" t="str">
        <f t="shared" si="55"/>
        <v>25014</v>
      </c>
      <c r="J679" t="s">
        <v>1071</v>
      </c>
    </row>
    <row r="680" spans="1:10" x14ac:dyDescent="0.25">
      <c r="A680">
        <v>76</v>
      </c>
      <c r="B680" t="str">
        <f t="shared" si="57"/>
        <v>25</v>
      </c>
      <c r="C680" t="s">
        <v>1066</v>
      </c>
      <c r="D680" t="str">
        <f>"016"</f>
        <v>016</v>
      </c>
      <c r="E680" t="str">
        <f t="shared" si="53"/>
        <v>T. MIFFLIN</v>
      </c>
      <c r="F680" t="s">
        <v>511</v>
      </c>
      <c r="G680" t="str">
        <f t="shared" si="54"/>
        <v>25016</v>
      </c>
      <c r="H680" t="s">
        <v>512</v>
      </c>
      <c r="I680" t="str">
        <f t="shared" si="55"/>
        <v>25016</v>
      </c>
      <c r="J680" t="s">
        <v>1072</v>
      </c>
    </row>
    <row r="681" spans="1:10" x14ac:dyDescent="0.25">
      <c r="A681">
        <v>76</v>
      </c>
      <c r="B681" t="str">
        <f t="shared" si="57"/>
        <v>25</v>
      </c>
      <c r="C681" t="s">
        <v>1066</v>
      </c>
      <c r="D681" t="str">
        <f>"018"</f>
        <v>018</v>
      </c>
      <c r="E681" t="str">
        <f t="shared" si="53"/>
        <v>T. MINERAL POINT</v>
      </c>
      <c r="F681" t="s">
        <v>511</v>
      </c>
      <c r="G681" t="str">
        <f t="shared" si="54"/>
        <v>25018</v>
      </c>
      <c r="H681" t="s">
        <v>512</v>
      </c>
      <c r="I681" t="str">
        <f t="shared" si="55"/>
        <v>25018</v>
      </c>
      <c r="J681" t="s">
        <v>1073</v>
      </c>
    </row>
    <row r="682" spans="1:10" x14ac:dyDescent="0.25">
      <c r="A682">
        <v>76</v>
      </c>
      <c r="B682" t="str">
        <f t="shared" si="57"/>
        <v>25</v>
      </c>
      <c r="C682" t="s">
        <v>1066</v>
      </c>
      <c r="D682" t="str">
        <f>"020"</f>
        <v>020</v>
      </c>
      <c r="E682" t="str">
        <f t="shared" si="53"/>
        <v>T. MOSCOW</v>
      </c>
      <c r="F682" t="s">
        <v>511</v>
      </c>
      <c r="G682" t="str">
        <f t="shared" si="54"/>
        <v>25020</v>
      </c>
      <c r="H682" t="s">
        <v>512</v>
      </c>
      <c r="I682" t="str">
        <f t="shared" si="55"/>
        <v>25020</v>
      </c>
      <c r="J682" t="s">
        <v>1074</v>
      </c>
    </row>
    <row r="683" spans="1:10" x14ac:dyDescent="0.25">
      <c r="A683">
        <v>76</v>
      </c>
      <c r="B683" t="str">
        <f t="shared" si="57"/>
        <v>25</v>
      </c>
      <c r="C683" t="s">
        <v>1066</v>
      </c>
      <c r="D683" t="str">
        <f>"022"</f>
        <v>022</v>
      </c>
      <c r="E683" t="str">
        <f t="shared" si="53"/>
        <v>T. PULASKI</v>
      </c>
      <c r="F683" t="s">
        <v>511</v>
      </c>
      <c r="G683" t="str">
        <f t="shared" si="54"/>
        <v>25022</v>
      </c>
      <c r="H683" t="s">
        <v>512</v>
      </c>
      <c r="I683" t="str">
        <f t="shared" si="55"/>
        <v>25022</v>
      </c>
      <c r="J683" t="s">
        <v>626</v>
      </c>
    </row>
    <row r="684" spans="1:10" x14ac:dyDescent="0.25">
      <c r="A684">
        <v>76</v>
      </c>
      <c r="B684" t="str">
        <f t="shared" si="57"/>
        <v>25</v>
      </c>
      <c r="C684" t="s">
        <v>1066</v>
      </c>
      <c r="D684" t="str">
        <f>"024"</f>
        <v>024</v>
      </c>
      <c r="E684" t="str">
        <f t="shared" si="53"/>
        <v>T. RIDGEWAY</v>
      </c>
      <c r="F684" t="s">
        <v>511</v>
      </c>
      <c r="G684" t="str">
        <f t="shared" si="54"/>
        <v>25024</v>
      </c>
      <c r="H684" t="s">
        <v>512</v>
      </c>
      <c r="I684" t="str">
        <f t="shared" si="55"/>
        <v>25024</v>
      </c>
      <c r="J684" t="s">
        <v>1075</v>
      </c>
    </row>
    <row r="685" spans="1:10" x14ac:dyDescent="0.25">
      <c r="A685">
        <v>76</v>
      </c>
      <c r="B685" t="str">
        <f t="shared" si="57"/>
        <v>25</v>
      </c>
      <c r="C685" t="s">
        <v>1066</v>
      </c>
      <c r="D685" t="str">
        <f>"026"</f>
        <v>026</v>
      </c>
      <c r="E685" t="str">
        <f t="shared" si="53"/>
        <v>T. WALDWICK</v>
      </c>
      <c r="F685" t="s">
        <v>511</v>
      </c>
      <c r="G685" t="str">
        <f t="shared" si="54"/>
        <v>25026</v>
      </c>
      <c r="H685" t="s">
        <v>512</v>
      </c>
      <c r="I685" t="str">
        <f t="shared" si="55"/>
        <v>25026</v>
      </c>
      <c r="J685" t="s">
        <v>1076</v>
      </c>
    </row>
    <row r="686" spans="1:10" x14ac:dyDescent="0.25">
      <c r="A686">
        <v>76</v>
      </c>
      <c r="B686" t="str">
        <f t="shared" si="57"/>
        <v>25</v>
      </c>
      <c r="C686" t="s">
        <v>1066</v>
      </c>
      <c r="D686" t="str">
        <f>"028"</f>
        <v>028</v>
      </c>
      <c r="E686" t="str">
        <f t="shared" si="53"/>
        <v>T. WYOMING</v>
      </c>
      <c r="F686" t="s">
        <v>511</v>
      </c>
      <c r="G686" t="str">
        <f t="shared" si="54"/>
        <v>25028</v>
      </c>
      <c r="H686" t="s">
        <v>512</v>
      </c>
      <c r="I686" t="str">
        <f t="shared" si="55"/>
        <v>25028</v>
      </c>
      <c r="J686" t="s">
        <v>1077</v>
      </c>
    </row>
    <row r="687" spans="1:10" x14ac:dyDescent="0.25">
      <c r="A687">
        <v>76</v>
      </c>
      <c r="B687" t="str">
        <f t="shared" si="57"/>
        <v>25</v>
      </c>
      <c r="C687" t="s">
        <v>1066</v>
      </c>
      <c r="D687" t="str">
        <f>"101"</f>
        <v>101</v>
      </c>
      <c r="E687" t="str">
        <f t="shared" si="53"/>
        <v>V. ARENA</v>
      </c>
      <c r="F687" t="s">
        <v>530</v>
      </c>
      <c r="G687" t="str">
        <f t="shared" si="54"/>
        <v>25101</v>
      </c>
      <c r="H687" t="s">
        <v>531</v>
      </c>
      <c r="I687" t="str">
        <f t="shared" si="55"/>
        <v>25101</v>
      </c>
      <c r="J687" t="s">
        <v>1067</v>
      </c>
    </row>
    <row r="688" spans="1:10" x14ac:dyDescent="0.25">
      <c r="A688">
        <v>76</v>
      </c>
      <c r="B688" t="str">
        <f t="shared" si="57"/>
        <v>25</v>
      </c>
      <c r="C688" t="s">
        <v>1066</v>
      </c>
      <c r="D688" t="str">
        <f>"102"</f>
        <v>102</v>
      </c>
      <c r="E688" t="str">
        <f t="shared" si="53"/>
        <v>V. AVOCA</v>
      </c>
      <c r="F688" t="s">
        <v>530</v>
      </c>
      <c r="G688" t="str">
        <f t="shared" si="54"/>
        <v>25102</v>
      </c>
      <c r="H688" t="s">
        <v>531</v>
      </c>
      <c r="I688" t="str">
        <f t="shared" si="55"/>
        <v>25102</v>
      </c>
      <c r="J688" t="s">
        <v>1078</v>
      </c>
    </row>
    <row r="689" spans="1:10" x14ac:dyDescent="0.25">
      <c r="A689">
        <v>76</v>
      </c>
      <c r="B689" t="str">
        <f t="shared" si="57"/>
        <v>25</v>
      </c>
      <c r="C689" t="s">
        <v>1066</v>
      </c>
      <c r="D689" t="str">
        <f>"106"</f>
        <v>106</v>
      </c>
      <c r="E689" t="str">
        <f t="shared" si="53"/>
        <v>V. BARNEVELD</v>
      </c>
      <c r="F689" t="s">
        <v>530</v>
      </c>
      <c r="G689" t="str">
        <f t="shared" si="54"/>
        <v>25106</v>
      </c>
      <c r="H689" t="s">
        <v>531</v>
      </c>
      <c r="I689" t="str">
        <f t="shared" si="55"/>
        <v>25106</v>
      </c>
      <c r="J689" t="s">
        <v>1079</v>
      </c>
    </row>
    <row r="690" spans="1:10" x14ac:dyDescent="0.25">
      <c r="A690">
        <v>76</v>
      </c>
      <c r="B690" t="str">
        <f t="shared" si="57"/>
        <v>25</v>
      </c>
      <c r="C690" t="s">
        <v>1066</v>
      </c>
      <c r="D690" t="str">
        <f>"108"</f>
        <v>108</v>
      </c>
      <c r="E690" t="str">
        <f t="shared" si="53"/>
        <v>V. BLANCHARDVILLE</v>
      </c>
      <c r="F690" t="s">
        <v>530</v>
      </c>
      <c r="G690" t="str">
        <f t="shared" si="54"/>
        <v>25108</v>
      </c>
      <c r="H690" t="s">
        <v>531</v>
      </c>
      <c r="I690" t="str">
        <f t="shared" si="55"/>
        <v>25108</v>
      </c>
      <c r="J690" t="s">
        <v>1080</v>
      </c>
    </row>
    <row r="691" spans="1:10" x14ac:dyDescent="0.25">
      <c r="A691">
        <v>76</v>
      </c>
      <c r="B691" t="str">
        <f t="shared" si="57"/>
        <v>25</v>
      </c>
      <c r="C691" t="s">
        <v>1066</v>
      </c>
      <c r="D691" t="str">
        <f>"111"</f>
        <v>111</v>
      </c>
      <c r="E691" t="str">
        <f t="shared" si="53"/>
        <v>V. COBB</v>
      </c>
      <c r="F691" t="s">
        <v>530</v>
      </c>
      <c r="G691" t="str">
        <f t="shared" si="54"/>
        <v>25111</v>
      </c>
      <c r="H691" t="s">
        <v>531</v>
      </c>
      <c r="I691" t="str">
        <f t="shared" si="55"/>
        <v>25111</v>
      </c>
      <c r="J691" t="s">
        <v>1081</v>
      </c>
    </row>
    <row r="692" spans="1:10" x14ac:dyDescent="0.25">
      <c r="A692">
        <v>76</v>
      </c>
      <c r="B692" t="str">
        <f t="shared" si="57"/>
        <v>25</v>
      </c>
      <c r="C692" t="s">
        <v>1066</v>
      </c>
      <c r="D692" t="str">
        <f>"136"</f>
        <v>136</v>
      </c>
      <c r="E692" t="str">
        <f t="shared" si="53"/>
        <v>V. HIGHLAND</v>
      </c>
      <c r="F692" t="s">
        <v>530</v>
      </c>
      <c r="G692" t="str">
        <f t="shared" si="54"/>
        <v>25136</v>
      </c>
      <c r="H692" t="s">
        <v>531</v>
      </c>
      <c r="I692" t="str">
        <f t="shared" si="55"/>
        <v>25136</v>
      </c>
      <c r="J692" t="s">
        <v>906</v>
      </c>
    </row>
    <row r="693" spans="1:10" x14ac:dyDescent="0.25">
      <c r="A693">
        <v>76</v>
      </c>
      <c r="B693" t="str">
        <f t="shared" si="57"/>
        <v>25</v>
      </c>
      <c r="C693" t="s">
        <v>1066</v>
      </c>
      <c r="D693" t="str">
        <f>"137"</f>
        <v>137</v>
      </c>
      <c r="E693" t="str">
        <f t="shared" si="53"/>
        <v>V. HOLLANDALE</v>
      </c>
      <c r="F693" t="s">
        <v>530</v>
      </c>
      <c r="G693" t="str">
        <f t="shared" si="54"/>
        <v>25137</v>
      </c>
      <c r="H693" t="s">
        <v>531</v>
      </c>
      <c r="I693" t="str">
        <f t="shared" si="55"/>
        <v>25137</v>
      </c>
      <c r="J693" t="s">
        <v>1082</v>
      </c>
    </row>
    <row r="694" spans="1:10" x14ac:dyDescent="0.25">
      <c r="A694">
        <v>76</v>
      </c>
      <c r="B694" t="str">
        <f t="shared" si="57"/>
        <v>25</v>
      </c>
      <c r="C694" t="s">
        <v>1066</v>
      </c>
      <c r="D694" t="str">
        <f>"146"</f>
        <v>146</v>
      </c>
      <c r="E694" t="str">
        <f t="shared" si="53"/>
        <v>V. LINDEN</v>
      </c>
      <c r="F694" t="s">
        <v>530</v>
      </c>
      <c r="G694" t="str">
        <f t="shared" si="54"/>
        <v>25146</v>
      </c>
      <c r="H694" t="s">
        <v>531</v>
      </c>
      <c r="I694" t="str">
        <f t="shared" si="55"/>
        <v>25146</v>
      </c>
      <c r="J694" t="s">
        <v>1071</v>
      </c>
    </row>
    <row r="695" spans="1:10" x14ac:dyDescent="0.25">
      <c r="A695">
        <v>76</v>
      </c>
      <c r="B695" t="str">
        <f t="shared" si="57"/>
        <v>25</v>
      </c>
      <c r="C695" t="s">
        <v>1066</v>
      </c>
      <c r="D695" t="str">
        <f>"147"</f>
        <v>147</v>
      </c>
      <c r="E695" t="str">
        <f t="shared" si="53"/>
        <v>V. LIVINGSTON</v>
      </c>
      <c r="F695" t="s">
        <v>530</v>
      </c>
      <c r="G695" t="str">
        <f t="shared" si="54"/>
        <v>25147</v>
      </c>
      <c r="H695" t="s">
        <v>531</v>
      </c>
      <c r="I695" t="str">
        <f t="shared" si="55"/>
        <v>25147</v>
      </c>
      <c r="J695" t="s">
        <v>1036</v>
      </c>
    </row>
    <row r="696" spans="1:10" x14ac:dyDescent="0.25">
      <c r="A696">
        <v>76</v>
      </c>
      <c r="B696" t="str">
        <f t="shared" si="57"/>
        <v>25</v>
      </c>
      <c r="C696" t="s">
        <v>1066</v>
      </c>
      <c r="D696" t="str">
        <f>"151"</f>
        <v>151</v>
      </c>
      <c r="E696" t="str">
        <f t="shared" si="53"/>
        <v>V. MONTFORT</v>
      </c>
      <c r="F696" t="s">
        <v>530</v>
      </c>
      <c r="G696" t="str">
        <f t="shared" si="54"/>
        <v>25151</v>
      </c>
      <c r="H696" t="s">
        <v>531</v>
      </c>
      <c r="I696" t="str">
        <f t="shared" si="55"/>
        <v>25151</v>
      </c>
      <c r="J696" t="s">
        <v>1037</v>
      </c>
    </row>
    <row r="697" spans="1:10" x14ac:dyDescent="0.25">
      <c r="A697">
        <v>76</v>
      </c>
      <c r="B697" t="str">
        <f t="shared" si="57"/>
        <v>25</v>
      </c>
      <c r="C697" t="s">
        <v>1066</v>
      </c>
      <c r="D697" t="str">
        <f>"153"</f>
        <v>153</v>
      </c>
      <c r="E697" t="str">
        <f t="shared" si="53"/>
        <v>V. MUSCODA</v>
      </c>
      <c r="F697" t="s">
        <v>530</v>
      </c>
      <c r="G697" t="str">
        <f t="shared" si="54"/>
        <v>25153</v>
      </c>
      <c r="H697" t="s">
        <v>531</v>
      </c>
      <c r="I697" t="str">
        <f t="shared" si="55"/>
        <v>25153</v>
      </c>
      <c r="J697" t="s">
        <v>1020</v>
      </c>
    </row>
    <row r="698" spans="1:10" x14ac:dyDescent="0.25">
      <c r="A698">
        <v>76</v>
      </c>
      <c r="B698" t="str">
        <f t="shared" si="57"/>
        <v>25</v>
      </c>
      <c r="C698" t="s">
        <v>1066</v>
      </c>
      <c r="D698" t="str">
        <f>"176"</f>
        <v>176</v>
      </c>
      <c r="E698" t="str">
        <f t="shared" si="53"/>
        <v>V. REWEY</v>
      </c>
      <c r="F698" t="s">
        <v>530</v>
      </c>
      <c r="G698" t="str">
        <f t="shared" si="54"/>
        <v>25176</v>
      </c>
      <c r="H698" t="s">
        <v>531</v>
      </c>
      <c r="I698" t="str">
        <f t="shared" si="55"/>
        <v>25176</v>
      </c>
      <c r="J698" t="s">
        <v>1083</v>
      </c>
    </row>
    <row r="699" spans="1:10" x14ac:dyDescent="0.25">
      <c r="A699">
        <v>76</v>
      </c>
      <c r="B699" t="str">
        <f t="shared" si="57"/>
        <v>25</v>
      </c>
      <c r="C699" t="s">
        <v>1066</v>
      </c>
      <c r="D699" t="str">
        <f>"177"</f>
        <v>177</v>
      </c>
      <c r="E699" t="str">
        <f t="shared" si="53"/>
        <v>V. RIDGEWAY</v>
      </c>
      <c r="F699" t="s">
        <v>530</v>
      </c>
      <c r="G699" t="str">
        <f t="shared" si="54"/>
        <v>25177</v>
      </c>
      <c r="H699" t="s">
        <v>531</v>
      </c>
      <c r="I699" t="str">
        <f t="shared" si="55"/>
        <v>25177</v>
      </c>
      <c r="J699" t="s">
        <v>1075</v>
      </c>
    </row>
    <row r="700" spans="1:10" x14ac:dyDescent="0.25">
      <c r="A700">
        <v>76</v>
      </c>
      <c r="B700" t="str">
        <f t="shared" si="57"/>
        <v>25</v>
      </c>
      <c r="C700" t="s">
        <v>1066</v>
      </c>
      <c r="D700" t="str">
        <f>"216"</f>
        <v>216</v>
      </c>
      <c r="E700" t="str">
        <f t="shared" si="53"/>
        <v>C. DODGEVILLE</v>
      </c>
      <c r="F700" t="s">
        <v>533</v>
      </c>
      <c r="G700" t="str">
        <f t="shared" si="54"/>
        <v>25216</v>
      </c>
      <c r="H700" t="s">
        <v>534</v>
      </c>
      <c r="I700" t="str">
        <f t="shared" si="55"/>
        <v>25216</v>
      </c>
      <c r="J700" t="s">
        <v>1070</v>
      </c>
    </row>
    <row r="701" spans="1:10" x14ac:dyDescent="0.25">
      <c r="A701">
        <v>76</v>
      </c>
      <c r="B701" t="str">
        <f t="shared" si="57"/>
        <v>25</v>
      </c>
      <c r="C701" t="s">
        <v>1066</v>
      </c>
      <c r="D701" t="str">
        <f>"251"</f>
        <v>251</v>
      </c>
      <c r="E701" t="str">
        <f t="shared" si="53"/>
        <v>C. MINERAL POINT</v>
      </c>
      <c r="F701" t="s">
        <v>533</v>
      </c>
      <c r="G701" t="str">
        <f t="shared" si="54"/>
        <v>25251</v>
      </c>
      <c r="H701" t="s">
        <v>534</v>
      </c>
      <c r="I701" t="str">
        <f t="shared" si="55"/>
        <v>25251</v>
      </c>
      <c r="J701" t="s">
        <v>1073</v>
      </c>
    </row>
    <row r="702" spans="1:10" x14ac:dyDescent="0.25">
      <c r="A702">
        <v>79</v>
      </c>
      <c r="B702" t="str">
        <f t="shared" ref="B702:B713" si="58">"26"</f>
        <v>26</v>
      </c>
      <c r="C702" t="s">
        <v>1084</v>
      </c>
      <c r="D702" t="str">
        <f>"002"</f>
        <v>002</v>
      </c>
      <c r="E702" t="str">
        <f t="shared" si="53"/>
        <v>T. ANDERSON</v>
      </c>
      <c r="F702" t="s">
        <v>511</v>
      </c>
      <c r="G702" t="str">
        <f t="shared" si="54"/>
        <v>26002</v>
      </c>
      <c r="H702" t="s">
        <v>512</v>
      </c>
      <c r="I702" t="str">
        <f t="shared" si="55"/>
        <v>26002</v>
      </c>
      <c r="J702" t="s">
        <v>650</v>
      </c>
    </row>
    <row r="703" spans="1:10" x14ac:dyDescent="0.25">
      <c r="A703">
        <v>79</v>
      </c>
      <c r="B703" t="str">
        <f t="shared" si="58"/>
        <v>26</v>
      </c>
      <c r="C703" t="s">
        <v>1084</v>
      </c>
      <c r="D703" t="str">
        <f>"004"</f>
        <v>004</v>
      </c>
      <c r="E703" t="str">
        <f t="shared" si="53"/>
        <v>T. CAREY</v>
      </c>
      <c r="F703" t="s">
        <v>511</v>
      </c>
      <c r="G703" t="str">
        <f t="shared" si="54"/>
        <v>26004</v>
      </c>
      <c r="H703" t="s">
        <v>512</v>
      </c>
      <c r="I703" t="str">
        <f t="shared" si="55"/>
        <v>26004</v>
      </c>
      <c r="J703" t="s">
        <v>1085</v>
      </c>
    </row>
    <row r="704" spans="1:10" x14ac:dyDescent="0.25">
      <c r="A704">
        <v>79</v>
      </c>
      <c r="B704" t="str">
        <f t="shared" si="58"/>
        <v>26</v>
      </c>
      <c r="C704" t="s">
        <v>1084</v>
      </c>
      <c r="D704" t="str">
        <f>"006"</f>
        <v>006</v>
      </c>
      <c r="E704" t="str">
        <f t="shared" si="53"/>
        <v>T. GURNEY</v>
      </c>
      <c r="F704" t="s">
        <v>511</v>
      </c>
      <c r="G704" t="str">
        <f t="shared" si="54"/>
        <v>26006</v>
      </c>
      <c r="H704" t="s">
        <v>512</v>
      </c>
      <c r="I704" t="str">
        <f t="shared" si="55"/>
        <v>26006</v>
      </c>
      <c r="J704" t="s">
        <v>1086</v>
      </c>
    </row>
    <row r="705" spans="1:10" x14ac:dyDescent="0.25">
      <c r="A705">
        <v>79</v>
      </c>
      <c r="B705" t="str">
        <f t="shared" si="58"/>
        <v>26</v>
      </c>
      <c r="C705" t="s">
        <v>1084</v>
      </c>
      <c r="D705" t="str">
        <f>"008"</f>
        <v>008</v>
      </c>
      <c r="E705" t="str">
        <f t="shared" si="53"/>
        <v>T. KIMBALL</v>
      </c>
      <c r="F705" t="s">
        <v>511</v>
      </c>
      <c r="G705" t="str">
        <f t="shared" si="54"/>
        <v>26008</v>
      </c>
      <c r="H705" t="s">
        <v>512</v>
      </c>
      <c r="I705" t="str">
        <f t="shared" si="55"/>
        <v>26008</v>
      </c>
      <c r="J705" t="s">
        <v>1087</v>
      </c>
    </row>
    <row r="706" spans="1:10" x14ac:dyDescent="0.25">
      <c r="A706">
        <v>79</v>
      </c>
      <c r="B706" t="str">
        <f t="shared" si="58"/>
        <v>26</v>
      </c>
      <c r="C706" t="s">
        <v>1084</v>
      </c>
      <c r="D706" t="str">
        <f>"010"</f>
        <v>010</v>
      </c>
      <c r="E706" t="str">
        <f t="shared" ref="E706:E769" si="59">F706&amp;J706</f>
        <v>T. KNIGHT</v>
      </c>
      <c r="F706" t="s">
        <v>511</v>
      </c>
      <c r="G706" t="str">
        <f t="shared" ref="G706:G769" si="60">B706&amp;D706</f>
        <v>26010</v>
      </c>
      <c r="H706" t="s">
        <v>512</v>
      </c>
      <c r="I706" t="str">
        <f t="shared" si="55"/>
        <v>26010</v>
      </c>
      <c r="J706" t="s">
        <v>1088</v>
      </c>
    </row>
    <row r="707" spans="1:10" x14ac:dyDescent="0.25">
      <c r="A707">
        <v>79</v>
      </c>
      <c r="B707" t="str">
        <f t="shared" si="58"/>
        <v>26</v>
      </c>
      <c r="C707" t="s">
        <v>1084</v>
      </c>
      <c r="D707" t="str">
        <f>"012"</f>
        <v>012</v>
      </c>
      <c r="E707" t="str">
        <f t="shared" si="59"/>
        <v>T. MERCER</v>
      </c>
      <c r="F707" t="s">
        <v>511</v>
      </c>
      <c r="G707" t="str">
        <f t="shared" si="60"/>
        <v>26012</v>
      </c>
      <c r="H707" t="s">
        <v>512</v>
      </c>
      <c r="I707" t="str">
        <f t="shared" ref="I707:I770" si="61">B707&amp;D707</f>
        <v>26012</v>
      </c>
      <c r="J707" t="s">
        <v>1089</v>
      </c>
    </row>
    <row r="708" spans="1:10" x14ac:dyDescent="0.25">
      <c r="A708">
        <v>79</v>
      </c>
      <c r="B708" t="str">
        <f t="shared" si="58"/>
        <v>26</v>
      </c>
      <c r="C708" t="s">
        <v>1084</v>
      </c>
      <c r="D708" t="str">
        <f>"014"</f>
        <v>014</v>
      </c>
      <c r="E708" t="str">
        <f t="shared" si="59"/>
        <v>T. OMA</v>
      </c>
      <c r="F708" t="s">
        <v>511</v>
      </c>
      <c r="G708" t="str">
        <f t="shared" si="60"/>
        <v>26014</v>
      </c>
      <c r="H708" t="s">
        <v>512</v>
      </c>
      <c r="I708" t="str">
        <f t="shared" si="61"/>
        <v>26014</v>
      </c>
      <c r="J708" t="s">
        <v>1090</v>
      </c>
    </row>
    <row r="709" spans="1:10" x14ac:dyDescent="0.25">
      <c r="A709">
        <v>79</v>
      </c>
      <c r="B709" t="str">
        <f t="shared" si="58"/>
        <v>26</v>
      </c>
      <c r="C709" t="s">
        <v>1084</v>
      </c>
      <c r="D709" t="str">
        <f>"016"</f>
        <v>016</v>
      </c>
      <c r="E709" t="str">
        <f t="shared" si="59"/>
        <v>T. PENCE</v>
      </c>
      <c r="F709" t="s">
        <v>511</v>
      </c>
      <c r="G709" t="str">
        <f t="shared" si="60"/>
        <v>26016</v>
      </c>
      <c r="H709" t="s">
        <v>512</v>
      </c>
      <c r="I709" t="str">
        <f t="shared" si="61"/>
        <v>26016</v>
      </c>
      <c r="J709" t="s">
        <v>1091</v>
      </c>
    </row>
    <row r="710" spans="1:10" x14ac:dyDescent="0.25">
      <c r="A710">
        <v>79</v>
      </c>
      <c r="B710" t="str">
        <f t="shared" si="58"/>
        <v>26</v>
      </c>
      <c r="C710" t="s">
        <v>1084</v>
      </c>
      <c r="D710" t="str">
        <f>"018"</f>
        <v>018</v>
      </c>
      <c r="E710" t="str">
        <f t="shared" si="59"/>
        <v>T. SAXON</v>
      </c>
      <c r="F710" t="s">
        <v>511</v>
      </c>
      <c r="G710" t="str">
        <f t="shared" si="60"/>
        <v>26018</v>
      </c>
      <c r="H710" t="s">
        <v>512</v>
      </c>
      <c r="I710" t="str">
        <f t="shared" si="61"/>
        <v>26018</v>
      </c>
      <c r="J710" t="s">
        <v>1092</v>
      </c>
    </row>
    <row r="711" spans="1:10" x14ac:dyDescent="0.25">
      <c r="A711">
        <v>79</v>
      </c>
      <c r="B711" t="str">
        <f t="shared" si="58"/>
        <v>26</v>
      </c>
      <c r="C711" t="s">
        <v>1084</v>
      </c>
      <c r="D711" t="str">
        <f>"020"</f>
        <v>020</v>
      </c>
      <c r="E711" t="str">
        <f t="shared" si="59"/>
        <v>T. SHERMAN</v>
      </c>
      <c r="F711" t="s">
        <v>511</v>
      </c>
      <c r="G711" t="str">
        <f t="shared" si="60"/>
        <v>26020</v>
      </c>
      <c r="H711" t="s">
        <v>512</v>
      </c>
      <c r="I711" t="str">
        <f t="shared" si="61"/>
        <v>26020</v>
      </c>
      <c r="J711" t="s">
        <v>737</v>
      </c>
    </row>
    <row r="712" spans="1:10" x14ac:dyDescent="0.25">
      <c r="A712">
        <v>79</v>
      </c>
      <c r="B712" t="str">
        <f t="shared" si="58"/>
        <v>26</v>
      </c>
      <c r="C712" t="s">
        <v>1084</v>
      </c>
      <c r="D712" t="str">
        <f>"236"</f>
        <v>236</v>
      </c>
      <c r="E712" t="str">
        <f t="shared" si="59"/>
        <v>C. HURLEY</v>
      </c>
      <c r="F712" t="s">
        <v>533</v>
      </c>
      <c r="G712" t="str">
        <f t="shared" si="60"/>
        <v>26236</v>
      </c>
      <c r="H712" t="s">
        <v>534</v>
      </c>
      <c r="I712" t="str">
        <f t="shared" si="61"/>
        <v>26236</v>
      </c>
      <c r="J712" t="s">
        <v>1093</v>
      </c>
    </row>
    <row r="713" spans="1:10" x14ac:dyDescent="0.25">
      <c r="A713">
        <v>79</v>
      </c>
      <c r="B713" t="str">
        <f t="shared" si="58"/>
        <v>26</v>
      </c>
      <c r="C713" t="s">
        <v>1084</v>
      </c>
      <c r="D713" t="str">
        <f>"251"</f>
        <v>251</v>
      </c>
      <c r="E713" t="str">
        <f t="shared" si="59"/>
        <v>C. MONTREAL</v>
      </c>
      <c r="F713" t="s">
        <v>533</v>
      </c>
      <c r="G713" t="str">
        <f t="shared" si="60"/>
        <v>26251</v>
      </c>
      <c r="H713" t="s">
        <v>534</v>
      </c>
      <c r="I713" t="str">
        <f t="shared" si="61"/>
        <v>26251</v>
      </c>
      <c r="J713" t="s">
        <v>1094</v>
      </c>
    </row>
    <row r="714" spans="1:10" x14ac:dyDescent="0.25">
      <c r="A714">
        <v>79</v>
      </c>
      <c r="B714" t="str">
        <f t="shared" ref="B714:B740" si="62">"27"</f>
        <v>27</v>
      </c>
      <c r="C714" t="s">
        <v>1095</v>
      </c>
      <c r="D714" t="str">
        <f>"002"</f>
        <v>002</v>
      </c>
      <c r="E714" t="str">
        <f t="shared" si="59"/>
        <v>T. ADAMS</v>
      </c>
      <c r="F714" t="s">
        <v>511</v>
      </c>
      <c r="G714" t="str">
        <f t="shared" si="60"/>
        <v>27002</v>
      </c>
      <c r="H714" t="s">
        <v>512</v>
      </c>
      <c r="I714" t="str">
        <f t="shared" si="61"/>
        <v>27002</v>
      </c>
      <c r="J714" t="s">
        <v>513</v>
      </c>
    </row>
    <row r="715" spans="1:10" x14ac:dyDescent="0.25">
      <c r="A715">
        <v>79</v>
      </c>
      <c r="B715" t="str">
        <f t="shared" si="62"/>
        <v>27</v>
      </c>
      <c r="C715" t="s">
        <v>1095</v>
      </c>
      <c r="D715" t="str">
        <f>"004"</f>
        <v>004</v>
      </c>
      <c r="E715" t="str">
        <f t="shared" si="59"/>
        <v>T. ALBION</v>
      </c>
      <c r="F715" t="s">
        <v>511</v>
      </c>
      <c r="G715" t="str">
        <f t="shared" si="60"/>
        <v>27004</v>
      </c>
      <c r="H715" t="s">
        <v>512</v>
      </c>
      <c r="I715" t="str">
        <f t="shared" si="61"/>
        <v>27004</v>
      </c>
      <c r="J715" t="s">
        <v>801</v>
      </c>
    </row>
    <row r="716" spans="1:10" x14ac:dyDescent="0.25">
      <c r="A716">
        <v>79</v>
      </c>
      <c r="B716" t="str">
        <f t="shared" si="62"/>
        <v>27</v>
      </c>
      <c r="C716" t="s">
        <v>1095</v>
      </c>
      <c r="D716" t="str">
        <f>"006"</f>
        <v>006</v>
      </c>
      <c r="E716" t="str">
        <f t="shared" si="59"/>
        <v>T. ALMA</v>
      </c>
      <c r="F716" t="s">
        <v>511</v>
      </c>
      <c r="G716" t="str">
        <f t="shared" si="60"/>
        <v>27006</v>
      </c>
      <c r="H716" t="s">
        <v>512</v>
      </c>
      <c r="I716" t="str">
        <f t="shared" si="61"/>
        <v>27006</v>
      </c>
      <c r="J716" t="s">
        <v>630</v>
      </c>
    </row>
    <row r="717" spans="1:10" x14ac:dyDescent="0.25">
      <c r="A717">
        <v>79</v>
      </c>
      <c r="B717" t="str">
        <f t="shared" si="62"/>
        <v>27</v>
      </c>
      <c r="C717" t="s">
        <v>1095</v>
      </c>
      <c r="D717" t="str">
        <f>"008"</f>
        <v>008</v>
      </c>
      <c r="E717" t="str">
        <f t="shared" si="59"/>
        <v>T. BEAR BLUFF</v>
      </c>
      <c r="F717" t="s">
        <v>511</v>
      </c>
      <c r="G717" t="str">
        <f t="shared" si="60"/>
        <v>27008</v>
      </c>
      <c r="H717" t="s">
        <v>512</v>
      </c>
      <c r="I717" t="str">
        <f t="shared" si="61"/>
        <v>27008</v>
      </c>
      <c r="J717" t="s">
        <v>1096</v>
      </c>
    </row>
    <row r="718" spans="1:10" x14ac:dyDescent="0.25">
      <c r="A718">
        <v>79</v>
      </c>
      <c r="B718" t="str">
        <f t="shared" si="62"/>
        <v>27</v>
      </c>
      <c r="C718" t="s">
        <v>1095</v>
      </c>
      <c r="D718" t="str">
        <f>"010"</f>
        <v>010</v>
      </c>
      <c r="E718" t="str">
        <f t="shared" si="59"/>
        <v>T. BROCKWAY</v>
      </c>
      <c r="F718" t="s">
        <v>511</v>
      </c>
      <c r="G718" t="str">
        <f t="shared" si="60"/>
        <v>27010</v>
      </c>
      <c r="H718" t="s">
        <v>512</v>
      </c>
      <c r="I718" t="str">
        <f t="shared" si="61"/>
        <v>27010</v>
      </c>
      <c r="J718" t="s">
        <v>1097</v>
      </c>
    </row>
    <row r="719" spans="1:10" x14ac:dyDescent="0.25">
      <c r="A719">
        <v>79</v>
      </c>
      <c r="B719" t="str">
        <f t="shared" si="62"/>
        <v>27</v>
      </c>
      <c r="C719" t="s">
        <v>1095</v>
      </c>
      <c r="D719" t="str">
        <f>"012"</f>
        <v>012</v>
      </c>
      <c r="E719" t="str">
        <f t="shared" si="59"/>
        <v>T. CITY POINT</v>
      </c>
      <c r="F719" t="s">
        <v>511</v>
      </c>
      <c r="G719" t="str">
        <f t="shared" si="60"/>
        <v>27012</v>
      </c>
      <c r="H719" t="s">
        <v>512</v>
      </c>
      <c r="I719" t="str">
        <f t="shared" si="61"/>
        <v>27012</v>
      </c>
      <c r="J719" t="s">
        <v>1098</v>
      </c>
    </row>
    <row r="720" spans="1:10" x14ac:dyDescent="0.25">
      <c r="A720">
        <v>79</v>
      </c>
      <c r="B720" t="str">
        <f t="shared" si="62"/>
        <v>27</v>
      </c>
      <c r="C720" t="s">
        <v>1095</v>
      </c>
      <c r="D720" t="str">
        <f>"014"</f>
        <v>014</v>
      </c>
      <c r="E720" t="str">
        <f t="shared" si="59"/>
        <v>T. CLEVELAND</v>
      </c>
      <c r="F720" t="s">
        <v>511</v>
      </c>
      <c r="G720" t="str">
        <f t="shared" si="60"/>
        <v>27014</v>
      </c>
      <c r="H720" t="s">
        <v>512</v>
      </c>
      <c r="I720" t="str">
        <f t="shared" si="61"/>
        <v>27014</v>
      </c>
      <c r="J720" t="s">
        <v>692</v>
      </c>
    </row>
    <row r="721" spans="1:10" x14ac:dyDescent="0.25">
      <c r="A721">
        <v>79</v>
      </c>
      <c r="B721" t="str">
        <f t="shared" si="62"/>
        <v>27</v>
      </c>
      <c r="C721" t="s">
        <v>1095</v>
      </c>
      <c r="D721" t="str">
        <f>"016"</f>
        <v>016</v>
      </c>
      <c r="E721" t="str">
        <f t="shared" si="59"/>
        <v>T. CURRAN</v>
      </c>
      <c r="F721" t="s">
        <v>511</v>
      </c>
      <c r="G721" t="str">
        <f t="shared" si="60"/>
        <v>27016</v>
      </c>
      <c r="H721" t="s">
        <v>512</v>
      </c>
      <c r="I721" t="str">
        <f t="shared" si="61"/>
        <v>27016</v>
      </c>
      <c r="J721" t="s">
        <v>1099</v>
      </c>
    </row>
    <row r="722" spans="1:10" x14ac:dyDescent="0.25">
      <c r="A722">
        <v>79</v>
      </c>
      <c r="B722" t="str">
        <f t="shared" si="62"/>
        <v>27</v>
      </c>
      <c r="C722" t="s">
        <v>1095</v>
      </c>
      <c r="D722" t="str">
        <f>"018"</f>
        <v>018</v>
      </c>
      <c r="E722" t="str">
        <f t="shared" si="59"/>
        <v>T. FRANKLIN</v>
      </c>
      <c r="F722" t="s">
        <v>511</v>
      </c>
      <c r="G722" t="str">
        <f t="shared" si="60"/>
        <v>27018</v>
      </c>
      <c r="H722" t="s">
        <v>512</v>
      </c>
      <c r="I722" t="str">
        <f t="shared" si="61"/>
        <v>27018</v>
      </c>
      <c r="J722" t="s">
        <v>1100</v>
      </c>
    </row>
    <row r="723" spans="1:10" x14ac:dyDescent="0.25">
      <c r="A723">
        <v>79</v>
      </c>
      <c r="B723" t="str">
        <f t="shared" si="62"/>
        <v>27</v>
      </c>
      <c r="C723" t="s">
        <v>1095</v>
      </c>
      <c r="D723" t="str">
        <f>"020"</f>
        <v>020</v>
      </c>
      <c r="E723" t="str">
        <f t="shared" si="59"/>
        <v>T. GARDEN VALLEY</v>
      </c>
      <c r="F723" t="s">
        <v>511</v>
      </c>
      <c r="G723" t="str">
        <f t="shared" si="60"/>
        <v>27020</v>
      </c>
      <c r="H723" t="s">
        <v>512</v>
      </c>
      <c r="I723" t="str">
        <f t="shared" si="61"/>
        <v>27020</v>
      </c>
      <c r="J723" t="s">
        <v>1101</v>
      </c>
    </row>
    <row r="724" spans="1:10" x14ac:dyDescent="0.25">
      <c r="A724">
        <v>79</v>
      </c>
      <c r="B724" t="str">
        <f t="shared" si="62"/>
        <v>27</v>
      </c>
      <c r="C724" t="s">
        <v>1095</v>
      </c>
      <c r="D724" t="str">
        <f>"022"</f>
        <v>022</v>
      </c>
      <c r="E724" t="str">
        <f t="shared" si="59"/>
        <v>T. GARFIELD</v>
      </c>
      <c r="F724" t="s">
        <v>511</v>
      </c>
      <c r="G724" t="str">
        <f t="shared" si="60"/>
        <v>27022</v>
      </c>
      <c r="H724" t="s">
        <v>512</v>
      </c>
      <c r="I724" t="str">
        <f t="shared" si="61"/>
        <v>27022</v>
      </c>
      <c r="J724" t="s">
        <v>1102</v>
      </c>
    </row>
    <row r="725" spans="1:10" x14ac:dyDescent="0.25">
      <c r="A725">
        <v>79</v>
      </c>
      <c r="B725" t="str">
        <f t="shared" si="62"/>
        <v>27</v>
      </c>
      <c r="C725" t="s">
        <v>1095</v>
      </c>
      <c r="D725" t="str">
        <f>"024"</f>
        <v>024</v>
      </c>
      <c r="E725" t="str">
        <f t="shared" si="59"/>
        <v>T. HIXTON</v>
      </c>
      <c r="F725" t="s">
        <v>511</v>
      </c>
      <c r="G725" t="str">
        <f t="shared" si="60"/>
        <v>27024</v>
      </c>
      <c r="H725" t="s">
        <v>512</v>
      </c>
      <c r="I725" t="str">
        <f t="shared" si="61"/>
        <v>27024</v>
      </c>
      <c r="J725" t="s">
        <v>1103</v>
      </c>
    </row>
    <row r="726" spans="1:10" x14ac:dyDescent="0.25">
      <c r="A726">
        <v>79</v>
      </c>
      <c r="B726" t="str">
        <f t="shared" si="62"/>
        <v>27</v>
      </c>
      <c r="C726" t="s">
        <v>1095</v>
      </c>
      <c r="D726" t="str">
        <f>"026"</f>
        <v>026</v>
      </c>
      <c r="E726" t="str">
        <f t="shared" si="59"/>
        <v>T. IRVING</v>
      </c>
      <c r="F726" t="s">
        <v>511</v>
      </c>
      <c r="G726" t="str">
        <f t="shared" si="60"/>
        <v>27026</v>
      </c>
      <c r="H726" t="s">
        <v>512</v>
      </c>
      <c r="I726" t="str">
        <f t="shared" si="61"/>
        <v>27026</v>
      </c>
      <c r="J726" t="s">
        <v>1104</v>
      </c>
    </row>
    <row r="727" spans="1:10" x14ac:dyDescent="0.25">
      <c r="A727">
        <v>79</v>
      </c>
      <c r="B727" t="str">
        <f t="shared" si="62"/>
        <v>27</v>
      </c>
      <c r="C727" t="s">
        <v>1095</v>
      </c>
      <c r="D727" t="str">
        <f>"028"</f>
        <v>028</v>
      </c>
      <c r="E727" t="str">
        <f t="shared" si="59"/>
        <v>T. KNAPP</v>
      </c>
      <c r="F727" t="s">
        <v>511</v>
      </c>
      <c r="G727" t="str">
        <f t="shared" si="60"/>
        <v>27028</v>
      </c>
      <c r="H727" t="s">
        <v>512</v>
      </c>
      <c r="I727" t="str">
        <f t="shared" si="61"/>
        <v>27028</v>
      </c>
      <c r="J727" t="s">
        <v>937</v>
      </c>
    </row>
    <row r="728" spans="1:10" x14ac:dyDescent="0.25">
      <c r="A728">
        <v>79</v>
      </c>
      <c r="B728" t="str">
        <f t="shared" si="62"/>
        <v>27</v>
      </c>
      <c r="C728" t="s">
        <v>1095</v>
      </c>
      <c r="D728" t="str">
        <f>"030"</f>
        <v>030</v>
      </c>
      <c r="E728" t="str">
        <f t="shared" si="59"/>
        <v>T. KOMENSKY</v>
      </c>
      <c r="F728" t="s">
        <v>511</v>
      </c>
      <c r="G728" t="str">
        <f t="shared" si="60"/>
        <v>27030</v>
      </c>
      <c r="H728" t="s">
        <v>512</v>
      </c>
      <c r="I728" t="str">
        <f t="shared" si="61"/>
        <v>27030</v>
      </c>
      <c r="J728" t="s">
        <v>1105</v>
      </c>
    </row>
    <row r="729" spans="1:10" x14ac:dyDescent="0.25">
      <c r="A729">
        <v>79</v>
      </c>
      <c r="B729" t="str">
        <f t="shared" si="62"/>
        <v>27</v>
      </c>
      <c r="C729" t="s">
        <v>1095</v>
      </c>
      <c r="D729" t="str">
        <f>"032"</f>
        <v>032</v>
      </c>
      <c r="E729" t="str">
        <f t="shared" si="59"/>
        <v>T. MANCHESTER</v>
      </c>
      <c r="F729" t="s">
        <v>511</v>
      </c>
      <c r="G729" t="str">
        <f t="shared" si="60"/>
        <v>27032</v>
      </c>
      <c r="H729" t="s">
        <v>512</v>
      </c>
      <c r="I729" t="str">
        <f t="shared" si="61"/>
        <v>27032</v>
      </c>
      <c r="J729" t="s">
        <v>1061</v>
      </c>
    </row>
    <row r="730" spans="1:10" x14ac:dyDescent="0.25">
      <c r="A730">
        <v>79</v>
      </c>
      <c r="B730" t="str">
        <f t="shared" si="62"/>
        <v>27</v>
      </c>
      <c r="C730" t="s">
        <v>1095</v>
      </c>
      <c r="D730" t="str">
        <f>"034"</f>
        <v>034</v>
      </c>
      <c r="E730" t="str">
        <f t="shared" si="59"/>
        <v>T. MELROSE</v>
      </c>
      <c r="F730" t="s">
        <v>511</v>
      </c>
      <c r="G730" t="str">
        <f t="shared" si="60"/>
        <v>27034</v>
      </c>
      <c r="H730" t="s">
        <v>512</v>
      </c>
      <c r="I730" t="str">
        <f t="shared" si="61"/>
        <v>27034</v>
      </c>
      <c r="J730" t="s">
        <v>1106</v>
      </c>
    </row>
    <row r="731" spans="1:10" x14ac:dyDescent="0.25">
      <c r="A731">
        <v>79</v>
      </c>
      <c r="B731" t="str">
        <f t="shared" si="62"/>
        <v>27</v>
      </c>
      <c r="C731" t="s">
        <v>1095</v>
      </c>
      <c r="D731" t="str">
        <f>"036"</f>
        <v>036</v>
      </c>
      <c r="E731" t="str">
        <f t="shared" si="59"/>
        <v>T. MILLSTON</v>
      </c>
      <c r="F731" t="s">
        <v>511</v>
      </c>
      <c r="G731" t="str">
        <f t="shared" si="60"/>
        <v>27036</v>
      </c>
      <c r="H731" t="s">
        <v>512</v>
      </c>
      <c r="I731" t="str">
        <f t="shared" si="61"/>
        <v>27036</v>
      </c>
      <c r="J731" t="s">
        <v>1107</v>
      </c>
    </row>
    <row r="732" spans="1:10" x14ac:dyDescent="0.25">
      <c r="A732">
        <v>79</v>
      </c>
      <c r="B732" t="str">
        <f t="shared" si="62"/>
        <v>27</v>
      </c>
      <c r="C732" t="s">
        <v>1095</v>
      </c>
      <c r="D732" t="str">
        <f>"038"</f>
        <v>038</v>
      </c>
      <c r="E732" t="str">
        <f t="shared" si="59"/>
        <v>T. NORTH BEND</v>
      </c>
      <c r="F732" t="s">
        <v>511</v>
      </c>
      <c r="G732" t="str">
        <f t="shared" si="60"/>
        <v>27038</v>
      </c>
      <c r="H732" t="s">
        <v>512</v>
      </c>
      <c r="I732" t="str">
        <f t="shared" si="61"/>
        <v>27038</v>
      </c>
      <c r="J732" t="s">
        <v>1108</v>
      </c>
    </row>
    <row r="733" spans="1:10" x14ac:dyDescent="0.25">
      <c r="A733">
        <v>79</v>
      </c>
      <c r="B733" t="str">
        <f t="shared" si="62"/>
        <v>27</v>
      </c>
      <c r="C733" t="s">
        <v>1095</v>
      </c>
      <c r="D733" t="str">
        <f>"040"</f>
        <v>040</v>
      </c>
      <c r="E733" t="str">
        <f t="shared" si="59"/>
        <v>T. NORTHFIELD</v>
      </c>
      <c r="F733" t="s">
        <v>511</v>
      </c>
      <c r="G733" t="str">
        <f t="shared" si="60"/>
        <v>27040</v>
      </c>
      <c r="H733" t="s">
        <v>512</v>
      </c>
      <c r="I733" t="str">
        <f t="shared" si="61"/>
        <v>27040</v>
      </c>
      <c r="J733" t="s">
        <v>1109</v>
      </c>
    </row>
    <row r="734" spans="1:10" x14ac:dyDescent="0.25">
      <c r="A734">
        <v>79</v>
      </c>
      <c r="B734" t="str">
        <f t="shared" si="62"/>
        <v>27</v>
      </c>
      <c r="C734" t="s">
        <v>1095</v>
      </c>
      <c r="D734" t="str">
        <f>"042"</f>
        <v>042</v>
      </c>
      <c r="E734" t="str">
        <f t="shared" si="59"/>
        <v>T. SPRINGFIELD</v>
      </c>
      <c r="F734" t="s">
        <v>511</v>
      </c>
      <c r="G734" t="str">
        <f t="shared" si="60"/>
        <v>27042</v>
      </c>
      <c r="H734" t="s">
        <v>512</v>
      </c>
      <c r="I734" t="str">
        <f t="shared" si="61"/>
        <v>27042</v>
      </c>
      <c r="J734" t="s">
        <v>827</v>
      </c>
    </row>
    <row r="735" spans="1:10" x14ac:dyDescent="0.25">
      <c r="A735">
        <v>79</v>
      </c>
      <c r="B735" t="str">
        <f t="shared" si="62"/>
        <v>27</v>
      </c>
      <c r="C735" t="s">
        <v>1095</v>
      </c>
      <c r="D735" t="str">
        <f>"101"</f>
        <v>101</v>
      </c>
      <c r="E735" t="str">
        <f t="shared" si="59"/>
        <v>V. ALMA CENTER</v>
      </c>
      <c r="F735" t="s">
        <v>530</v>
      </c>
      <c r="G735" t="str">
        <f t="shared" si="60"/>
        <v>27101</v>
      </c>
      <c r="H735" t="s">
        <v>531</v>
      </c>
      <c r="I735" t="str">
        <f t="shared" si="61"/>
        <v>27101</v>
      </c>
      <c r="J735" t="s">
        <v>1110</v>
      </c>
    </row>
    <row r="736" spans="1:10" x14ac:dyDescent="0.25">
      <c r="A736">
        <v>79</v>
      </c>
      <c r="B736" t="str">
        <f t="shared" si="62"/>
        <v>27</v>
      </c>
      <c r="C736" t="s">
        <v>1095</v>
      </c>
      <c r="D736" t="str">
        <f>"136"</f>
        <v>136</v>
      </c>
      <c r="E736" t="str">
        <f t="shared" si="59"/>
        <v>V. HIXTON</v>
      </c>
      <c r="F736" t="s">
        <v>530</v>
      </c>
      <c r="G736" t="str">
        <f t="shared" si="60"/>
        <v>27136</v>
      </c>
      <c r="H736" t="s">
        <v>531</v>
      </c>
      <c r="I736" t="str">
        <f t="shared" si="61"/>
        <v>27136</v>
      </c>
      <c r="J736" t="s">
        <v>1103</v>
      </c>
    </row>
    <row r="737" spans="1:10" x14ac:dyDescent="0.25">
      <c r="A737">
        <v>79</v>
      </c>
      <c r="B737" t="str">
        <f t="shared" si="62"/>
        <v>27</v>
      </c>
      <c r="C737" t="s">
        <v>1095</v>
      </c>
      <c r="D737" t="str">
        <f>"151"</f>
        <v>151</v>
      </c>
      <c r="E737" t="str">
        <f t="shared" si="59"/>
        <v>V. MELROSE</v>
      </c>
      <c r="F737" t="s">
        <v>530</v>
      </c>
      <c r="G737" t="str">
        <f t="shared" si="60"/>
        <v>27151</v>
      </c>
      <c r="H737" t="s">
        <v>531</v>
      </c>
      <c r="I737" t="str">
        <f t="shared" si="61"/>
        <v>27151</v>
      </c>
      <c r="J737" t="s">
        <v>1106</v>
      </c>
    </row>
    <row r="738" spans="1:10" x14ac:dyDescent="0.25">
      <c r="A738">
        <v>79</v>
      </c>
      <c r="B738" t="str">
        <f t="shared" si="62"/>
        <v>27</v>
      </c>
      <c r="C738" t="s">
        <v>1095</v>
      </c>
      <c r="D738" t="str">
        <f>"152"</f>
        <v>152</v>
      </c>
      <c r="E738" t="str">
        <f t="shared" si="59"/>
        <v>V. MERRILLAN</v>
      </c>
      <c r="F738" t="s">
        <v>530</v>
      </c>
      <c r="G738" t="str">
        <f t="shared" si="60"/>
        <v>27152</v>
      </c>
      <c r="H738" t="s">
        <v>531</v>
      </c>
      <c r="I738" t="str">
        <f t="shared" si="61"/>
        <v>27152</v>
      </c>
      <c r="J738" t="s">
        <v>1111</v>
      </c>
    </row>
    <row r="739" spans="1:10" x14ac:dyDescent="0.25">
      <c r="A739">
        <v>79</v>
      </c>
      <c r="B739" t="str">
        <f t="shared" si="62"/>
        <v>27</v>
      </c>
      <c r="C739" t="s">
        <v>1095</v>
      </c>
      <c r="D739" t="str">
        <f>"186"</f>
        <v>186</v>
      </c>
      <c r="E739" t="str">
        <f t="shared" si="59"/>
        <v>V. TAYLOR</v>
      </c>
      <c r="F739" t="s">
        <v>530</v>
      </c>
      <c r="G739" t="str">
        <f t="shared" si="60"/>
        <v>27186</v>
      </c>
      <c r="H739" t="s">
        <v>531</v>
      </c>
      <c r="I739" t="str">
        <f t="shared" si="61"/>
        <v>27186</v>
      </c>
      <c r="J739" t="s">
        <v>1112</v>
      </c>
    </row>
    <row r="740" spans="1:10" x14ac:dyDescent="0.25">
      <c r="A740">
        <v>79</v>
      </c>
      <c r="B740" t="str">
        <f t="shared" si="62"/>
        <v>27</v>
      </c>
      <c r="C740" t="s">
        <v>1095</v>
      </c>
      <c r="D740" t="str">
        <f>"206"</f>
        <v>206</v>
      </c>
      <c r="E740" t="str">
        <f t="shared" si="59"/>
        <v>C. BLACK RIVER FALLS</v>
      </c>
      <c r="F740" t="s">
        <v>533</v>
      </c>
      <c r="G740" t="str">
        <f t="shared" si="60"/>
        <v>27206</v>
      </c>
      <c r="H740" t="s">
        <v>534</v>
      </c>
      <c r="I740" t="str">
        <f t="shared" si="61"/>
        <v>27206</v>
      </c>
      <c r="J740" t="s">
        <v>1113</v>
      </c>
    </row>
    <row r="741" spans="1:10" x14ac:dyDescent="0.25">
      <c r="A741">
        <v>76</v>
      </c>
      <c r="B741" t="str">
        <f t="shared" ref="B741:B767" si="63">"28"</f>
        <v>28</v>
      </c>
      <c r="C741" t="s">
        <v>1114</v>
      </c>
      <c r="D741" t="str">
        <f>"002"</f>
        <v>002</v>
      </c>
      <c r="E741" t="str">
        <f t="shared" si="59"/>
        <v>T. AZTALAN</v>
      </c>
      <c r="F741" t="s">
        <v>511</v>
      </c>
      <c r="G741" t="str">
        <f t="shared" si="60"/>
        <v>28002</v>
      </c>
      <c r="H741" t="s">
        <v>512</v>
      </c>
      <c r="I741" t="str">
        <f t="shared" si="61"/>
        <v>28002</v>
      </c>
      <c r="J741" t="s">
        <v>1115</v>
      </c>
    </row>
    <row r="742" spans="1:10" x14ac:dyDescent="0.25">
      <c r="A742">
        <v>76</v>
      </c>
      <c r="B742" t="str">
        <f t="shared" si="63"/>
        <v>28</v>
      </c>
      <c r="C742" t="s">
        <v>1114</v>
      </c>
      <c r="D742" t="str">
        <f>"004"</f>
        <v>004</v>
      </c>
      <c r="E742" t="str">
        <f t="shared" si="59"/>
        <v>T. COLD SPRING</v>
      </c>
      <c r="F742" t="s">
        <v>511</v>
      </c>
      <c r="G742" t="str">
        <f t="shared" si="60"/>
        <v>28004</v>
      </c>
      <c r="H742" t="s">
        <v>512</v>
      </c>
      <c r="I742" t="str">
        <f t="shared" si="61"/>
        <v>28004</v>
      </c>
      <c r="J742" t="s">
        <v>1116</v>
      </c>
    </row>
    <row r="743" spans="1:10" x14ac:dyDescent="0.25">
      <c r="A743">
        <v>76</v>
      </c>
      <c r="B743" t="str">
        <f t="shared" si="63"/>
        <v>28</v>
      </c>
      <c r="C743" t="s">
        <v>1114</v>
      </c>
      <c r="D743" t="str">
        <f>"006"</f>
        <v>006</v>
      </c>
      <c r="E743" t="str">
        <f t="shared" si="59"/>
        <v>T. CONCORD</v>
      </c>
      <c r="F743" t="s">
        <v>511</v>
      </c>
      <c r="G743" t="str">
        <f t="shared" si="60"/>
        <v>28006</v>
      </c>
      <c r="H743" t="s">
        <v>512</v>
      </c>
      <c r="I743" t="str">
        <f t="shared" si="61"/>
        <v>28006</v>
      </c>
      <c r="J743" t="s">
        <v>1117</v>
      </c>
    </row>
    <row r="744" spans="1:10" x14ac:dyDescent="0.25">
      <c r="A744">
        <v>76</v>
      </c>
      <c r="B744" t="str">
        <f t="shared" si="63"/>
        <v>28</v>
      </c>
      <c r="C744" t="s">
        <v>1114</v>
      </c>
      <c r="D744" t="str">
        <f>"008"</f>
        <v>008</v>
      </c>
      <c r="E744" t="str">
        <f t="shared" si="59"/>
        <v>T. FARMINGTON</v>
      </c>
      <c r="F744" t="s">
        <v>511</v>
      </c>
      <c r="G744" t="str">
        <f t="shared" si="60"/>
        <v>28008</v>
      </c>
      <c r="H744" t="s">
        <v>512</v>
      </c>
      <c r="I744" t="str">
        <f t="shared" si="61"/>
        <v>28008</v>
      </c>
      <c r="J744" t="s">
        <v>1118</v>
      </c>
    </row>
    <row r="745" spans="1:10" x14ac:dyDescent="0.25">
      <c r="A745">
        <v>76</v>
      </c>
      <c r="B745" t="str">
        <f t="shared" si="63"/>
        <v>28</v>
      </c>
      <c r="C745" t="s">
        <v>1114</v>
      </c>
      <c r="D745" t="str">
        <f>"010"</f>
        <v>010</v>
      </c>
      <c r="E745" t="str">
        <f t="shared" si="59"/>
        <v>T. HEBRON</v>
      </c>
      <c r="F745" t="s">
        <v>511</v>
      </c>
      <c r="G745" t="str">
        <f t="shared" si="60"/>
        <v>28010</v>
      </c>
      <c r="H745" t="s">
        <v>512</v>
      </c>
      <c r="I745" t="str">
        <f t="shared" si="61"/>
        <v>28010</v>
      </c>
      <c r="J745" t="s">
        <v>1119</v>
      </c>
    </row>
    <row r="746" spans="1:10" x14ac:dyDescent="0.25">
      <c r="A746">
        <v>76</v>
      </c>
      <c r="B746" t="str">
        <f t="shared" si="63"/>
        <v>28</v>
      </c>
      <c r="C746" t="s">
        <v>1114</v>
      </c>
      <c r="D746" t="str">
        <f>"012"</f>
        <v>012</v>
      </c>
      <c r="E746" t="str">
        <f t="shared" si="59"/>
        <v>T. IXONIA</v>
      </c>
      <c r="F746" t="s">
        <v>511</v>
      </c>
      <c r="G746" t="str">
        <f t="shared" si="60"/>
        <v>28012</v>
      </c>
      <c r="H746" t="s">
        <v>512</v>
      </c>
      <c r="I746" t="str">
        <f t="shared" si="61"/>
        <v>28012</v>
      </c>
      <c r="J746" t="s">
        <v>1120</v>
      </c>
    </row>
    <row r="747" spans="1:10" x14ac:dyDescent="0.25">
      <c r="A747">
        <v>76</v>
      </c>
      <c r="B747" t="str">
        <f t="shared" si="63"/>
        <v>28</v>
      </c>
      <c r="C747" t="s">
        <v>1114</v>
      </c>
      <c r="D747" t="str">
        <f>"014"</f>
        <v>014</v>
      </c>
      <c r="E747" t="str">
        <f t="shared" si="59"/>
        <v>T. JEFFERSON</v>
      </c>
      <c r="F747" t="s">
        <v>511</v>
      </c>
      <c r="G747" t="str">
        <f t="shared" si="60"/>
        <v>28014</v>
      </c>
      <c r="H747" t="s">
        <v>512</v>
      </c>
      <c r="I747" t="str">
        <f t="shared" si="61"/>
        <v>28014</v>
      </c>
      <c r="J747" t="s">
        <v>1047</v>
      </c>
    </row>
    <row r="748" spans="1:10" x14ac:dyDescent="0.25">
      <c r="A748">
        <v>76</v>
      </c>
      <c r="B748" t="str">
        <f t="shared" si="63"/>
        <v>28</v>
      </c>
      <c r="C748" t="s">
        <v>1114</v>
      </c>
      <c r="D748" t="str">
        <f>"016"</f>
        <v>016</v>
      </c>
      <c r="E748" t="str">
        <f t="shared" si="59"/>
        <v>T. KOSHKONONG</v>
      </c>
      <c r="F748" t="s">
        <v>511</v>
      </c>
      <c r="G748" t="str">
        <f t="shared" si="60"/>
        <v>28016</v>
      </c>
      <c r="H748" t="s">
        <v>512</v>
      </c>
      <c r="I748" t="str">
        <f t="shared" si="61"/>
        <v>28016</v>
      </c>
      <c r="J748" t="s">
        <v>1121</v>
      </c>
    </row>
    <row r="749" spans="1:10" x14ac:dyDescent="0.25">
      <c r="A749">
        <v>76</v>
      </c>
      <c r="B749" t="str">
        <f t="shared" si="63"/>
        <v>28</v>
      </c>
      <c r="C749" t="s">
        <v>1114</v>
      </c>
      <c r="D749" t="str">
        <f>"018"</f>
        <v>018</v>
      </c>
      <c r="E749" t="str">
        <f t="shared" si="59"/>
        <v>T. LAKE MILLS</v>
      </c>
      <c r="F749" t="s">
        <v>511</v>
      </c>
      <c r="G749" t="str">
        <f t="shared" si="60"/>
        <v>28018</v>
      </c>
      <c r="H749" t="s">
        <v>512</v>
      </c>
      <c r="I749" t="str">
        <f t="shared" si="61"/>
        <v>28018</v>
      </c>
      <c r="J749" t="s">
        <v>1122</v>
      </c>
    </row>
    <row r="750" spans="1:10" x14ac:dyDescent="0.25">
      <c r="A750">
        <v>76</v>
      </c>
      <c r="B750" t="str">
        <f t="shared" si="63"/>
        <v>28</v>
      </c>
      <c r="C750" t="s">
        <v>1114</v>
      </c>
      <c r="D750" t="str">
        <f>"020"</f>
        <v>020</v>
      </c>
      <c r="E750" t="str">
        <f t="shared" si="59"/>
        <v>T. MILFORD</v>
      </c>
      <c r="F750" t="s">
        <v>511</v>
      </c>
      <c r="G750" t="str">
        <f t="shared" si="60"/>
        <v>28020</v>
      </c>
      <c r="H750" t="s">
        <v>512</v>
      </c>
      <c r="I750" t="str">
        <f t="shared" si="61"/>
        <v>28020</v>
      </c>
      <c r="J750" t="s">
        <v>1123</v>
      </c>
    </row>
    <row r="751" spans="1:10" x14ac:dyDescent="0.25">
      <c r="A751">
        <v>76</v>
      </c>
      <c r="B751" t="str">
        <f t="shared" si="63"/>
        <v>28</v>
      </c>
      <c r="C751" t="s">
        <v>1114</v>
      </c>
      <c r="D751" t="str">
        <f>"022"</f>
        <v>022</v>
      </c>
      <c r="E751" t="str">
        <f t="shared" si="59"/>
        <v>T. OAKLAND</v>
      </c>
      <c r="F751" t="s">
        <v>511</v>
      </c>
      <c r="G751" t="str">
        <f t="shared" si="60"/>
        <v>28022</v>
      </c>
      <c r="H751" t="s">
        <v>512</v>
      </c>
      <c r="I751" t="str">
        <f t="shared" si="61"/>
        <v>28022</v>
      </c>
      <c r="J751" t="s">
        <v>657</v>
      </c>
    </row>
    <row r="752" spans="1:10" x14ac:dyDescent="0.25">
      <c r="A752">
        <v>76</v>
      </c>
      <c r="B752" t="str">
        <f t="shared" si="63"/>
        <v>28</v>
      </c>
      <c r="C752" t="s">
        <v>1114</v>
      </c>
      <c r="D752" t="str">
        <f>"024"</f>
        <v>024</v>
      </c>
      <c r="E752" t="str">
        <f t="shared" si="59"/>
        <v>T. PALMYRA</v>
      </c>
      <c r="F752" t="s">
        <v>511</v>
      </c>
      <c r="G752" t="str">
        <f t="shared" si="60"/>
        <v>28024</v>
      </c>
      <c r="H752" t="s">
        <v>512</v>
      </c>
      <c r="I752" t="str">
        <f t="shared" si="61"/>
        <v>28024</v>
      </c>
      <c r="J752" t="s">
        <v>1124</v>
      </c>
    </row>
    <row r="753" spans="1:10" x14ac:dyDescent="0.25">
      <c r="A753">
        <v>76</v>
      </c>
      <c r="B753" t="str">
        <f t="shared" si="63"/>
        <v>28</v>
      </c>
      <c r="C753" t="s">
        <v>1114</v>
      </c>
      <c r="D753" t="str">
        <f>"026"</f>
        <v>026</v>
      </c>
      <c r="E753" t="str">
        <f t="shared" si="59"/>
        <v>T. SULLIVAN</v>
      </c>
      <c r="F753" t="s">
        <v>511</v>
      </c>
      <c r="G753" t="str">
        <f t="shared" si="60"/>
        <v>28026</v>
      </c>
      <c r="H753" t="s">
        <v>512</v>
      </c>
      <c r="I753" t="str">
        <f t="shared" si="61"/>
        <v>28026</v>
      </c>
      <c r="J753" t="s">
        <v>1125</v>
      </c>
    </row>
    <row r="754" spans="1:10" x14ac:dyDescent="0.25">
      <c r="A754">
        <v>76</v>
      </c>
      <c r="B754" t="str">
        <f t="shared" si="63"/>
        <v>28</v>
      </c>
      <c r="C754" t="s">
        <v>1114</v>
      </c>
      <c r="D754" t="str">
        <f>"028"</f>
        <v>028</v>
      </c>
      <c r="E754" t="str">
        <f t="shared" si="59"/>
        <v>T. SUMNER</v>
      </c>
      <c r="F754" t="s">
        <v>511</v>
      </c>
      <c r="G754" t="str">
        <f t="shared" si="60"/>
        <v>28028</v>
      </c>
      <c r="H754" t="s">
        <v>512</v>
      </c>
      <c r="I754" t="str">
        <f t="shared" si="61"/>
        <v>28028</v>
      </c>
      <c r="J754" t="s">
        <v>575</v>
      </c>
    </row>
    <row r="755" spans="1:10" x14ac:dyDescent="0.25">
      <c r="A755">
        <v>76</v>
      </c>
      <c r="B755" t="str">
        <f t="shared" si="63"/>
        <v>28</v>
      </c>
      <c r="C755" t="s">
        <v>1114</v>
      </c>
      <c r="D755" t="str">
        <f>"030"</f>
        <v>030</v>
      </c>
      <c r="E755" t="str">
        <f t="shared" si="59"/>
        <v>T. WATERLOO</v>
      </c>
      <c r="F755" t="s">
        <v>511</v>
      </c>
      <c r="G755" t="str">
        <f t="shared" si="60"/>
        <v>28030</v>
      </c>
      <c r="H755" t="s">
        <v>512</v>
      </c>
      <c r="I755" t="str">
        <f t="shared" si="61"/>
        <v>28030</v>
      </c>
      <c r="J755" t="s">
        <v>1028</v>
      </c>
    </row>
    <row r="756" spans="1:10" x14ac:dyDescent="0.25">
      <c r="A756">
        <v>76</v>
      </c>
      <c r="B756" t="str">
        <f t="shared" si="63"/>
        <v>28</v>
      </c>
      <c r="C756" t="s">
        <v>1114</v>
      </c>
      <c r="D756" t="str">
        <f>"032"</f>
        <v>032</v>
      </c>
      <c r="E756" t="str">
        <f t="shared" si="59"/>
        <v>T. WATERTOWN</v>
      </c>
      <c r="F756" t="s">
        <v>511</v>
      </c>
      <c r="G756" t="str">
        <f t="shared" si="60"/>
        <v>28032</v>
      </c>
      <c r="H756" t="s">
        <v>512</v>
      </c>
      <c r="I756" t="str">
        <f t="shared" si="61"/>
        <v>28032</v>
      </c>
      <c r="J756" t="s">
        <v>881</v>
      </c>
    </row>
    <row r="757" spans="1:10" x14ac:dyDescent="0.25">
      <c r="A757">
        <v>76</v>
      </c>
      <c r="B757" t="str">
        <f t="shared" si="63"/>
        <v>28</v>
      </c>
      <c r="C757" t="s">
        <v>1114</v>
      </c>
      <c r="D757" t="str">
        <f>"111"</f>
        <v>111</v>
      </c>
      <c r="E757" t="str">
        <f t="shared" si="59"/>
        <v>V. CAMBRIDGE</v>
      </c>
      <c r="F757" t="s">
        <v>530</v>
      </c>
      <c r="G757" t="str">
        <f t="shared" si="60"/>
        <v>28111</v>
      </c>
      <c r="H757" t="s">
        <v>531</v>
      </c>
      <c r="I757" t="str">
        <f t="shared" si="61"/>
        <v>28111</v>
      </c>
      <c r="J757" t="s">
        <v>835</v>
      </c>
    </row>
    <row r="758" spans="1:10" x14ac:dyDescent="0.25">
      <c r="A758">
        <v>76</v>
      </c>
      <c r="B758" t="str">
        <f t="shared" si="63"/>
        <v>28</v>
      </c>
      <c r="C758" t="s">
        <v>1114</v>
      </c>
      <c r="D758" t="str">
        <f>"141"</f>
        <v>141</v>
      </c>
      <c r="E758" t="str">
        <f t="shared" si="59"/>
        <v>V. JOHNSON CREEK</v>
      </c>
      <c r="F758" t="s">
        <v>530</v>
      </c>
      <c r="G758" t="str">
        <f t="shared" si="60"/>
        <v>28141</v>
      </c>
      <c r="H758" t="s">
        <v>531</v>
      </c>
      <c r="I758" t="str">
        <f t="shared" si="61"/>
        <v>28141</v>
      </c>
      <c r="J758" t="s">
        <v>1126</v>
      </c>
    </row>
    <row r="759" spans="1:10" x14ac:dyDescent="0.25">
      <c r="A759">
        <v>76</v>
      </c>
      <c r="B759" t="str">
        <f t="shared" si="63"/>
        <v>28</v>
      </c>
      <c r="C759" t="s">
        <v>1114</v>
      </c>
      <c r="D759" t="str">
        <f>"146"</f>
        <v>146</v>
      </c>
      <c r="E759" t="str">
        <f t="shared" si="59"/>
        <v>V. LAC LA BELLE</v>
      </c>
      <c r="F759" t="s">
        <v>530</v>
      </c>
      <c r="G759" t="str">
        <f t="shared" si="60"/>
        <v>28146</v>
      </c>
      <c r="H759" t="s">
        <v>531</v>
      </c>
      <c r="I759" t="str">
        <f t="shared" si="61"/>
        <v>28146</v>
      </c>
      <c r="J759" t="s">
        <v>1127</v>
      </c>
    </row>
    <row r="760" spans="1:10" x14ac:dyDescent="0.25">
      <c r="A760">
        <v>76</v>
      </c>
      <c r="B760" t="str">
        <f t="shared" si="63"/>
        <v>28</v>
      </c>
      <c r="C760" t="s">
        <v>1114</v>
      </c>
      <c r="D760" t="str">
        <f>"171"</f>
        <v>171</v>
      </c>
      <c r="E760" t="str">
        <f t="shared" si="59"/>
        <v>V. PALMYRA</v>
      </c>
      <c r="F760" t="s">
        <v>530</v>
      </c>
      <c r="G760" t="str">
        <f t="shared" si="60"/>
        <v>28171</v>
      </c>
      <c r="H760" t="s">
        <v>531</v>
      </c>
      <c r="I760" t="str">
        <f t="shared" si="61"/>
        <v>28171</v>
      </c>
      <c r="J760" t="s">
        <v>1124</v>
      </c>
    </row>
    <row r="761" spans="1:10" x14ac:dyDescent="0.25">
      <c r="A761">
        <v>76</v>
      </c>
      <c r="B761" t="str">
        <f t="shared" si="63"/>
        <v>28</v>
      </c>
      <c r="C761" t="s">
        <v>1114</v>
      </c>
      <c r="D761" t="str">
        <f>"181"</f>
        <v>181</v>
      </c>
      <c r="E761" t="str">
        <f t="shared" si="59"/>
        <v>V. SULLIVAN</v>
      </c>
      <c r="F761" t="s">
        <v>530</v>
      </c>
      <c r="G761" t="str">
        <f t="shared" si="60"/>
        <v>28181</v>
      </c>
      <c r="H761" t="s">
        <v>531</v>
      </c>
      <c r="I761" t="str">
        <f t="shared" si="61"/>
        <v>28181</v>
      </c>
      <c r="J761" t="s">
        <v>1125</v>
      </c>
    </row>
    <row r="762" spans="1:10" x14ac:dyDescent="0.25">
      <c r="A762">
        <v>76</v>
      </c>
      <c r="B762" t="str">
        <f t="shared" si="63"/>
        <v>28</v>
      </c>
      <c r="C762" t="s">
        <v>1114</v>
      </c>
      <c r="D762" t="str">
        <f>"226"</f>
        <v>226</v>
      </c>
      <c r="E762" t="str">
        <f t="shared" si="59"/>
        <v>C. FORT ATKINSON</v>
      </c>
      <c r="F762" t="s">
        <v>533</v>
      </c>
      <c r="G762" t="str">
        <f t="shared" si="60"/>
        <v>28226</v>
      </c>
      <c r="H762" t="s">
        <v>534</v>
      </c>
      <c r="I762" t="str">
        <f t="shared" si="61"/>
        <v>28226</v>
      </c>
      <c r="J762" t="s">
        <v>1128</v>
      </c>
    </row>
    <row r="763" spans="1:10" x14ac:dyDescent="0.25">
      <c r="A763">
        <v>76</v>
      </c>
      <c r="B763" t="str">
        <f t="shared" si="63"/>
        <v>28</v>
      </c>
      <c r="C763" t="s">
        <v>1114</v>
      </c>
      <c r="D763" t="str">
        <f>"241"</f>
        <v>241</v>
      </c>
      <c r="E763" t="str">
        <f t="shared" si="59"/>
        <v>C. JEFFERSON</v>
      </c>
      <c r="F763" t="s">
        <v>533</v>
      </c>
      <c r="G763" t="str">
        <f t="shared" si="60"/>
        <v>28241</v>
      </c>
      <c r="H763" t="s">
        <v>534</v>
      </c>
      <c r="I763" t="str">
        <f t="shared" si="61"/>
        <v>28241</v>
      </c>
      <c r="J763" t="s">
        <v>1047</v>
      </c>
    </row>
    <row r="764" spans="1:10" x14ac:dyDescent="0.25">
      <c r="A764">
        <v>76</v>
      </c>
      <c r="B764" t="str">
        <f t="shared" si="63"/>
        <v>28</v>
      </c>
      <c r="C764" t="s">
        <v>1114</v>
      </c>
      <c r="D764" t="str">
        <f>"246"</f>
        <v>246</v>
      </c>
      <c r="E764" t="str">
        <f t="shared" si="59"/>
        <v>C. LAKE MILLS</v>
      </c>
      <c r="F764" t="s">
        <v>533</v>
      </c>
      <c r="G764" t="str">
        <f t="shared" si="60"/>
        <v>28246</v>
      </c>
      <c r="H764" t="s">
        <v>534</v>
      </c>
      <c r="I764" t="str">
        <f t="shared" si="61"/>
        <v>28246</v>
      </c>
      <c r="J764" t="s">
        <v>1122</v>
      </c>
    </row>
    <row r="765" spans="1:10" x14ac:dyDescent="0.25">
      <c r="A765">
        <v>76</v>
      </c>
      <c r="B765" t="str">
        <f t="shared" si="63"/>
        <v>28</v>
      </c>
      <c r="C765" t="s">
        <v>1114</v>
      </c>
      <c r="D765" t="str">
        <f>"290"</f>
        <v>290</v>
      </c>
      <c r="E765" t="str">
        <f t="shared" si="59"/>
        <v>C. WATERLOO</v>
      </c>
      <c r="F765" t="s">
        <v>533</v>
      </c>
      <c r="G765" t="str">
        <f t="shared" si="60"/>
        <v>28290</v>
      </c>
      <c r="H765" t="s">
        <v>534</v>
      </c>
      <c r="I765" t="str">
        <f t="shared" si="61"/>
        <v>28290</v>
      </c>
      <c r="J765" t="s">
        <v>1028</v>
      </c>
    </row>
    <row r="766" spans="1:10" x14ac:dyDescent="0.25">
      <c r="A766">
        <v>76</v>
      </c>
      <c r="B766" t="str">
        <f t="shared" si="63"/>
        <v>28</v>
      </c>
      <c r="C766" t="s">
        <v>1114</v>
      </c>
      <c r="D766" t="str">
        <f>"291"</f>
        <v>291</v>
      </c>
      <c r="E766" t="str">
        <f t="shared" si="59"/>
        <v>C. WATERTOWN</v>
      </c>
      <c r="F766" t="s">
        <v>533</v>
      </c>
      <c r="G766" t="str">
        <f t="shared" si="60"/>
        <v>28291</v>
      </c>
      <c r="H766" t="s">
        <v>534</v>
      </c>
      <c r="I766" t="str">
        <f t="shared" si="61"/>
        <v>28291</v>
      </c>
      <c r="J766" t="s">
        <v>881</v>
      </c>
    </row>
    <row r="767" spans="1:10" x14ac:dyDescent="0.25">
      <c r="A767">
        <v>76</v>
      </c>
      <c r="B767" t="str">
        <f t="shared" si="63"/>
        <v>28</v>
      </c>
      <c r="C767" t="s">
        <v>1114</v>
      </c>
      <c r="D767" t="str">
        <f>"292"</f>
        <v>292</v>
      </c>
      <c r="E767" t="str">
        <f t="shared" si="59"/>
        <v>C. WHITEWATER</v>
      </c>
      <c r="F767" t="s">
        <v>533</v>
      </c>
      <c r="G767" t="str">
        <f t="shared" si="60"/>
        <v>28292</v>
      </c>
      <c r="H767" t="s">
        <v>534</v>
      </c>
      <c r="I767" t="str">
        <f t="shared" si="61"/>
        <v>28292</v>
      </c>
      <c r="J767" t="s">
        <v>1129</v>
      </c>
    </row>
    <row r="768" spans="1:10" x14ac:dyDescent="0.25">
      <c r="A768">
        <v>79</v>
      </c>
      <c r="B768" t="str">
        <f t="shared" ref="B768:B796" si="64">"29"</f>
        <v>29</v>
      </c>
      <c r="C768" t="s">
        <v>1130</v>
      </c>
      <c r="D768" t="str">
        <f>"002"</f>
        <v>002</v>
      </c>
      <c r="E768" t="str">
        <f t="shared" si="59"/>
        <v>T. ARMENIA</v>
      </c>
      <c r="F768" t="s">
        <v>511</v>
      </c>
      <c r="G768" t="str">
        <f t="shared" si="60"/>
        <v>29002</v>
      </c>
      <c r="H768" t="s">
        <v>512</v>
      </c>
      <c r="I768" t="str">
        <f t="shared" si="61"/>
        <v>29002</v>
      </c>
      <c r="J768" t="s">
        <v>1131</v>
      </c>
    </row>
    <row r="769" spans="1:10" x14ac:dyDescent="0.25">
      <c r="A769">
        <v>79</v>
      </c>
      <c r="B769" t="str">
        <f t="shared" si="64"/>
        <v>29</v>
      </c>
      <c r="C769" t="s">
        <v>1130</v>
      </c>
      <c r="D769" t="str">
        <f>"004"</f>
        <v>004</v>
      </c>
      <c r="E769" t="str">
        <f t="shared" si="59"/>
        <v>T. CLEARFIELD</v>
      </c>
      <c r="F769" t="s">
        <v>511</v>
      </c>
      <c r="G769" t="str">
        <f t="shared" si="60"/>
        <v>29004</v>
      </c>
      <c r="H769" t="s">
        <v>512</v>
      </c>
      <c r="I769" t="str">
        <f t="shared" si="61"/>
        <v>29004</v>
      </c>
      <c r="J769" t="s">
        <v>1132</v>
      </c>
    </row>
    <row r="770" spans="1:10" x14ac:dyDescent="0.25">
      <c r="A770">
        <v>79</v>
      </c>
      <c r="B770" t="str">
        <f t="shared" si="64"/>
        <v>29</v>
      </c>
      <c r="C770" t="s">
        <v>1130</v>
      </c>
      <c r="D770" t="str">
        <f>"006"</f>
        <v>006</v>
      </c>
      <c r="E770" t="str">
        <f t="shared" ref="E770:E833" si="65">F770&amp;J770</f>
        <v>T. CUTLER</v>
      </c>
      <c r="F770" t="s">
        <v>511</v>
      </c>
      <c r="G770" t="str">
        <f t="shared" ref="G770:G833" si="66">B770&amp;D770</f>
        <v>29006</v>
      </c>
      <c r="H770" t="s">
        <v>512</v>
      </c>
      <c r="I770" t="str">
        <f t="shared" si="61"/>
        <v>29006</v>
      </c>
      <c r="J770" t="s">
        <v>1133</v>
      </c>
    </row>
    <row r="771" spans="1:10" x14ac:dyDescent="0.25">
      <c r="A771">
        <v>79</v>
      </c>
      <c r="B771" t="str">
        <f t="shared" si="64"/>
        <v>29</v>
      </c>
      <c r="C771" t="s">
        <v>1130</v>
      </c>
      <c r="D771" t="str">
        <f>"008"</f>
        <v>008</v>
      </c>
      <c r="E771" t="str">
        <f t="shared" si="65"/>
        <v>T. FINLEY</v>
      </c>
      <c r="F771" t="s">
        <v>511</v>
      </c>
      <c r="G771" t="str">
        <f t="shared" si="66"/>
        <v>29008</v>
      </c>
      <c r="H771" t="s">
        <v>512</v>
      </c>
      <c r="I771" t="str">
        <f t="shared" ref="I771:I834" si="67">B771&amp;D771</f>
        <v>29008</v>
      </c>
      <c r="J771" t="s">
        <v>1134</v>
      </c>
    </row>
    <row r="772" spans="1:10" x14ac:dyDescent="0.25">
      <c r="A772">
        <v>79</v>
      </c>
      <c r="B772" t="str">
        <f t="shared" si="64"/>
        <v>29</v>
      </c>
      <c r="C772" t="s">
        <v>1130</v>
      </c>
      <c r="D772" t="str">
        <f>"010"</f>
        <v>010</v>
      </c>
      <c r="E772" t="str">
        <f t="shared" si="65"/>
        <v>T. FOUNTAIN</v>
      </c>
      <c r="F772" t="s">
        <v>511</v>
      </c>
      <c r="G772" t="str">
        <f t="shared" si="66"/>
        <v>29010</v>
      </c>
      <c r="H772" t="s">
        <v>512</v>
      </c>
      <c r="I772" t="str">
        <f t="shared" si="67"/>
        <v>29010</v>
      </c>
      <c r="J772" t="s">
        <v>1135</v>
      </c>
    </row>
    <row r="773" spans="1:10" x14ac:dyDescent="0.25">
      <c r="A773">
        <v>79</v>
      </c>
      <c r="B773" t="str">
        <f t="shared" si="64"/>
        <v>29</v>
      </c>
      <c r="C773" t="s">
        <v>1130</v>
      </c>
      <c r="D773" t="str">
        <f>"012"</f>
        <v>012</v>
      </c>
      <c r="E773" t="str">
        <f t="shared" si="65"/>
        <v>T. GERMANTOWN</v>
      </c>
      <c r="F773" t="s">
        <v>511</v>
      </c>
      <c r="G773" t="str">
        <f t="shared" si="66"/>
        <v>29012</v>
      </c>
      <c r="H773" t="s">
        <v>512</v>
      </c>
      <c r="I773" t="str">
        <f t="shared" si="67"/>
        <v>29012</v>
      </c>
      <c r="J773" t="s">
        <v>1136</v>
      </c>
    </row>
    <row r="774" spans="1:10" x14ac:dyDescent="0.25">
      <c r="A774">
        <v>79</v>
      </c>
      <c r="B774" t="str">
        <f t="shared" si="64"/>
        <v>29</v>
      </c>
      <c r="C774" t="s">
        <v>1130</v>
      </c>
      <c r="D774" t="str">
        <f>"014"</f>
        <v>014</v>
      </c>
      <c r="E774" t="str">
        <f t="shared" si="65"/>
        <v>T. KILDARE</v>
      </c>
      <c r="F774" t="s">
        <v>511</v>
      </c>
      <c r="G774" t="str">
        <f t="shared" si="66"/>
        <v>29014</v>
      </c>
      <c r="H774" t="s">
        <v>512</v>
      </c>
      <c r="I774" t="str">
        <f t="shared" si="67"/>
        <v>29014</v>
      </c>
      <c r="J774" t="s">
        <v>1137</v>
      </c>
    </row>
    <row r="775" spans="1:10" x14ac:dyDescent="0.25">
      <c r="A775">
        <v>79</v>
      </c>
      <c r="B775" t="str">
        <f t="shared" si="64"/>
        <v>29</v>
      </c>
      <c r="C775" t="s">
        <v>1130</v>
      </c>
      <c r="D775" t="str">
        <f>"016"</f>
        <v>016</v>
      </c>
      <c r="E775" t="str">
        <f t="shared" si="65"/>
        <v>T. KINGSTON</v>
      </c>
      <c r="F775" t="s">
        <v>511</v>
      </c>
      <c r="G775" t="str">
        <f t="shared" si="66"/>
        <v>29016</v>
      </c>
      <c r="H775" t="s">
        <v>512</v>
      </c>
      <c r="I775" t="str">
        <f t="shared" si="67"/>
        <v>29016</v>
      </c>
      <c r="J775" t="s">
        <v>1059</v>
      </c>
    </row>
    <row r="776" spans="1:10" x14ac:dyDescent="0.25">
      <c r="A776">
        <v>79</v>
      </c>
      <c r="B776" t="str">
        <f t="shared" si="64"/>
        <v>29</v>
      </c>
      <c r="C776" t="s">
        <v>1130</v>
      </c>
      <c r="D776" t="str">
        <f>"018"</f>
        <v>018</v>
      </c>
      <c r="E776" t="str">
        <f t="shared" si="65"/>
        <v>T. LEMONWEIR</v>
      </c>
      <c r="F776" t="s">
        <v>511</v>
      </c>
      <c r="G776" t="str">
        <f t="shared" si="66"/>
        <v>29018</v>
      </c>
      <c r="H776" t="s">
        <v>512</v>
      </c>
      <c r="I776" t="str">
        <f t="shared" si="67"/>
        <v>29018</v>
      </c>
      <c r="J776" t="s">
        <v>1138</v>
      </c>
    </row>
    <row r="777" spans="1:10" x14ac:dyDescent="0.25">
      <c r="A777">
        <v>79</v>
      </c>
      <c r="B777" t="str">
        <f t="shared" si="64"/>
        <v>29</v>
      </c>
      <c r="C777" t="s">
        <v>1130</v>
      </c>
      <c r="D777" t="str">
        <f>"020"</f>
        <v>020</v>
      </c>
      <c r="E777" t="str">
        <f t="shared" si="65"/>
        <v>T. LINDINA</v>
      </c>
      <c r="F777" t="s">
        <v>511</v>
      </c>
      <c r="G777" t="str">
        <f t="shared" si="66"/>
        <v>29020</v>
      </c>
      <c r="H777" t="s">
        <v>512</v>
      </c>
      <c r="I777" t="str">
        <f t="shared" si="67"/>
        <v>29020</v>
      </c>
      <c r="J777" t="s">
        <v>1139</v>
      </c>
    </row>
    <row r="778" spans="1:10" x14ac:dyDescent="0.25">
      <c r="A778">
        <v>79</v>
      </c>
      <c r="B778" t="str">
        <f t="shared" si="64"/>
        <v>29</v>
      </c>
      <c r="C778" t="s">
        <v>1130</v>
      </c>
      <c r="D778" t="str">
        <f>"022"</f>
        <v>022</v>
      </c>
      <c r="E778" t="str">
        <f t="shared" si="65"/>
        <v>T. LISBON</v>
      </c>
      <c r="F778" t="s">
        <v>511</v>
      </c>
      <c r="G778" t="str">
        <f t="shared" si="66"/>
        <v>29022</v>
      </c>
      <c r="H778" t="s">
        <v>512</v>
      </c>
      <c r="I778" t="str">
        <f t="shared" si="67"/>
        <v>29022</v>
      </c>
      <c r="J778" t="s">
        <v>1140</v>
      </c>
    </row>
    <row r="779" spans="1:10" x14ac:dyDescent="0.25">
      <c r="A779">
        <v>79</v>
      </c>
      <c r="B779" t="str">
        <f t="shared" si="64"/>
        <v>29</v>
      </c>
      <c r="C779" t="s">
        <v>1130</v>
      </c>
      <c r="D779" t="str">
        <f>"024"</f>
        <v>024</v>
      </c>
      <c r="E779" t="str">
        <f t="shared" si="65"/>
        <v>T. LYNDON</v>
      </c>
      <c r="F779" t="s">
        <v>511</v>
      </c>
      <c r="G779" t="str">
        <f t="shared" si="66"/>
        <v>29024</v>
      </c>
      <c r="H779" t="s">
        <v>512</v>
      </c>
      <c r="I779" t="str">
        <f t="shared" si="67"/>
        <v>29024</v>
      </c>
      <c r="J779" t="s">
        <v>1141</v>
      </c>
    </row>
    <row r="780" spans="1:10" x14ac:dyDescent="0.25">
      <c r="A780">
        <v>79</v>
      </c>
      <c r="B780" t="str">
        <f t="shared" si="64"/>
        <v>29</v>
      </c>
      <c r="C780" t="s">
        <v>1130</v>
      </c>
      <c r="D780" t="str">
        <f>"026"</f>
        <v>026</v>
      </c>
      <c r="E780" t="str">
        <f t="shared" si="65"/>
        <v>T. MARION</v>
      </c>
      <c r="F780" t="s">
        <v>511</v>
      </c>
      <c r="G780" t="str">
        <f t="shared" si="66"/>
        <v>29026</v>
      </c>
      <c r="H780" t="s">
        <v>512</v>
      </c>
      <c r="I780" t="str">
        <f t="shared" si="67"/>
        <v>29026</v>
      </c>
      <c r="J780" t="s">
        <v>1016</v>
      </c>
    </row>
    <row r="781" spans="1:10" x14ac:dyDescent="0.25">
      <c r="A781">
        <v>79</v>
      </c>
      <c r="B781" t="str">
        <f t="shared" si="64"/>
        <v>29</v>
      </c>
      <c r="C781" t="s">
        <v>1130</v>
      </c>
      <c r="D781" t="str">
        <f>"028"</f>
        <v>028</v>
      </c>
      <c r="E781" t="str">
        <f t="shared" si="65"/>
        <v>T. NECEDAH</v>
      </c>
      <c r="F781" t="s">
        <v>511</v>
      </c>
      <c r="G781" t="str">
        <f t="shared" si="66"/>
        <v>29028</v>
      </c>
      <c r="H781" t="s">
        <v>512</v>
      </c>
      <c r="I781" t="str">
        <f t="shared" si="67"/>
        <v>29028</v>
      </c>
      <c r="J781" t="s">
        <v>1142</v>
      </c>
    </row>
    <row r="782" spans="1:10" x14ac:dyDescent="0.25">
      <c r="A782">
        <v>79</v>
      </c>
      <c r="B782" t="str">
        <f t="shared" si="64"/>
        <v>29</v>
      </c>
      <c r="C782" t="s">
        <v>1130</v>
      </c>
      <c r="D782" t="str">
        <f>"030"</f>
        <v>030</v>
      </c>
      <c r="E782" t="str">
        <f t="shared" si="65"/>
        <v>T. ORANGE</v>
      </c>
      <c r="F782" t="s">
        <v>511</v>
      </c>
      <c r="G782" t="str">
        <f t="shared" si="66"/>
        <v>29030</v>
      </c>
      <c r="H782" t="s">
        <v>512</v>
      </c>
      <c r="I782" t="str">
        <f t="shared" si="67"/>
        <v>29030</v>
      </c>
      <c r="J782" t="s">
        <v>1143</v>
      </c>
    </row>
    <row r="783" spans="1:10" x14ac:dyDescent="0.25">
      <c r="A783">
        <v>79</v>
      </c>
      <c r="B783" t="str">
        <f t="shared" si="64"/>
        <v>29</v>
      </c>
      <c r="C783" t="s">
        <v>1130</v>
      </c>
      <c r="D783" t="str">
        <f>"032"</f>
        <v>032</v>
      </c>
      <c r="E783" t="str">
        <f t="shared" si="65"/>
        <v>T. PLYMOUTH</v>
      </c>
      <c r="F783" t="s">
        <v>511</v>
      </c>
      <c r="G783" t="str">
        <f t="shared" si="66"/>
        <v>29032</v>
      </c>
      <c r="H783" t="s">
        <v>512</v>
      </c>
      <c r="I783" t="str">
        <f t="shared" si="67"/>
        <v>29032</v>
      </c>
      <c r="J783" t="s">
        <v>1144</v>
      </c>
    </row>
    <row r="784" spans="1:10" x14ac:dyDescent="0.25">
      <c r="A784">
        <v>79</v>
      </c>
      <c r="B784" t="str">
        <f t="shared" si="64"/>
        <v>29</v>
      </c>
      <c r="C784" t="s">
        <v>1130</v>
      </c>
      <c r="D784" t="str">
        <f>"034"</f>
        <v>034</v>
      </c>
      <c r="E784" t="str">
        <f t="shared" si="65"/>
        <v>T. SEVEN MILE CREEK</v>
      </c>
      <c r="F784" t="s">
        <v>511</v>
      </c>
      <c r="G784" t="str">
        <f t="shared" si="66"/>
        <v>29034</v>
      </c>
      <c r="H784" t="s">
        <v>512</v>
      </c>
      <c r="I784" t="str">
        <f t="shared" si="67"/>
        <v>29034</v>
      </c>
      <c r="J784" t="s">
        <v>1145</v>
      </c>
    </row>
    <row r="785" spans="1:10" x14ac:dyDescent="0.25">
      <c r="A785">
        <v>79</v>
      </c>
      <c r="B785" t="str">
        <f t="shared" si="64"/>
        <v>29</v>
      </c>
      <c r="C785" t="s">
        <v>1130</v>
      </c>
      <c r="D785" t="str">
        <f>"036"</f>
        <v>036</v>
      </c>
      <c r="E785" t="str">
        <f t="shared" si="65"/>
        <v>T. SUMMIT</v>
      </c>
      <c r="F785" t="s">
        <v>511</v>
      </c>
      <c r="G785" t="str">
        <f t="shared" si="66"/>
        <v>29036</v>
      </c>
      <c r="H785" t="s">
        <v>512</v>
      </c>
      <c r="I785" t="str">
        <f t="shared" si="67"/>
        <v>29036</v>
      </c>
      <c r="J785" t="s">
        <v>911</v>
      </c>
    </row>
    <row r="786" spans="1:10" x14ac:dyDescent="0.25">
      <c r="A786">
        <v>79</v>
      </c>
      <c r="B786" t="str">
        <f t="shared" si="64"/>
        <v>29</v>
      </c>
      <c r="C786" t="s">
        <v>1130</v>
      </c>
      <c r="D786" t="str">
        <f>"038"</f>
        <v>038</v>
      </c>
      <c r="E786" t="str">
        <f t="shared" si="65"/>
        <v>T. WONEWOC</v>
      </c>
      <c r="F786" t="s">
        <v>511</v>
      </c>
      <c r="G786" t="str">
        <f t="shared" si="66"/>
        <v>29038</v>
      </c>
      <c r="H786" t="s">
        <v>512</v>
      </c>
      <c r="I786" t="str">
        <f t="shared" si="67"/>
        <v>29038</v>
      </c>
      <c r="J786" t="s">
        <v>1146</v>
      </c>
    </row>
    <row r="787" spans="1:10" x14ac:dyDescent="0.25">
      <c r="A787">
        <v>79</v>
      </c>
      <c r="B787" t="str">
        <f t="shared" si="64"/>
        <v>29</v>
      </c>
      <c r="C787" t="s">
        <v>1130</v>
      </c>
      <c r="D787" t="str">
        <f>"111"</f>
        <v>111</v>
      </c>
      <c r="E787" t="str">
        <f t="shared" si="65"/>
        <v>V. CAMP DOUGLAS</v>
      </c>
      <c r="F787" t="s">
        <v>530</v>
      </c>
      <c r="G787" t="str">
        <f t="shared" si="66"/>
        <v>29111</v>
      </c>
      <c r="H787" t="s">
        <v>531</v>
      </c>
      <c r="I787" t="str">
        <f t="shared" si="67"/>
        <v>29111</v>
      </c>
      <c r="J787" t="s">
        <v>1147</v>
      </c>
    </row>
    <row r="788" spans="1:10" x14ac:dyDescent="0.25">
      <c r="A788">
        <v>79</v>
      </c>
      <c r="B788" t="str">
        <f t="shared" si="64"/>
        <v>29</v>
      </c>
      <c r="C788" t="s">
        <v>1130</v>
      </c>
      <c r="D788" t="str">
        <f>"136"</f>
        <v>136</v>
      </c>
      <c r="E788" t="str">
        <f t="shared" si="65"/>
        <v>V. HUSTLER</v>
      </c>
      <c r="F788" t="s">
        <v>530</v>
      </c>
      <c r="G788" t="str">
        <f t="shared" si="66"/>
        <v>29136</v>
      </c>
      <c r="H788" t="s">
        <v>531</v>
      </c>
      <c r="I788" t="str">
        <f t="shared" si="67"/>
        <v>29136</v>
      </c>
      <c r="J788" t="s">
        <v>1148</v>
      </c>
    </row>
    <row r="789" spans="1:10" x14ac:dyDescent="0.25">
      <c r="A789">
        <v>79</v>
      </c>
      <c r="B789" t="str">
        <f t="shared" si="64"/>
        <v>29</v>
      </c>
      <c r="C789" t="s">
        <v>1130</v>
      </c>
      <c r="D789" t="str">
        <f>"146"</f>
        <v>146</v>
      </c>
      <c r="E789" t="str">
        <f t="shared" si="65"/>
        <v>V. LYNDON STATION</v>
      </c>
      <c r="F789" t="s">
        <v>530</v>
      </c>
      <c r="G789" t="str">
        <f t="shared" si="66"/>
        <v>29146</v>
      </c>
      <c r="H789" t="s">
        <v>531</v>
      </c>
      <c r="I789" t="str">
        <f t="shared" si="67"/>
        <v>29146</v>
      </c>
      <c r="J789" t="s">
        <v>1149</v>
      </c>
    </row>
    <row r="790" spans="1:10" x14ac:dyDescent="0.25">
      <c r="A790">
        <v>79</v>
      </c>
      <c r="B790" t="str">
        <f t="shared" si="64"/>
        <v>29</v>
      </c>
      <c r="C790" t="s">
        <v>1130</v>
      </c>
      <c r="D790" t="str">
        <f>"161"</f>
        <v>161</v>
      </c>
      <c r="E790" t="str">
        <f t="shared" si="65"/>
        <v>V. NECEDAH</v>
      </c>
      <c r="F790" t="s">
        <v>530</v>
      </c>
      <c r="G790" t="str">
        <f t="shared" si="66"/>
        <v>29161</v>
      </c>
      <c r="H790" t="s">
        <v>531</v>
      </c>
      <c r="I790" t="str">
        <f t="shared" si="67"/>
        <v>29161</v>
      </c>
      <c r="J790" t="s">
        <v>1142</v>
      </c>
    </row>
    <row r="791" spans="1:10" x14ac:dyDescent="0.25">
      <c r="A791">
        <v>79</v>
      </c>
      <c r="B791" t="str">
        <f t="shared" si="64"/>
        <v>29</v>
      </c>
      <c r="C791" t="s">
        <v>1130</v>
      </c>
      <c r="D791" t="str">
        <f>"186"</f>
        <v>186</v>
      </c>
      <c r="E791" t="str">
        <f t="shared" si="65"/>
        <v>V. UNION CENTER</v>
      </c>
      <c r="F791" t="s">
        <v>530</v>
      </c>
      <c r="G791" t="str">
        <f t="shared" si="66"/>
        <v>29186</v>
      </c>
      <c r="H791" t="s">
        <v>531</v>
      </c>
      <c r="I791" t="str">
        <f t="shared" si="67"/>
        <v>29186</v>
      </c>
      <c r="J791" t="s">
        <v>1150</v>
      </c>
    </row>
    <row r="792" spans="1:10" x14ac:dyDescent="0.25">
      <c r="A792">
        <v>79</v>
      </c>
      <c r="B792" t="str">
        <f t="shared" si="64"/>
        <v>29</v>
      </c>
      <c r="C792" t="s">
        <v>1130</v>
      </c>
      <c r="D792" t="str">
        <f>"191"</f>
        <v>191</v>
      </c>
      <c r="E792" t="str">
        <f t="shared" si="65"/>
        <v>V. WONEWOC</v>
      </c>
      <c r="F792" t="s">
        <v>530</v>
      </c>
      <c r="G792" t="str">
        <f t="shared" si="66"/>
        <v>29191</v>
      </c>
      <c r="H792" t="s">
        <v>531</v>
      </c>
      <c r="I792" t="str">
        <f t="shared" si="67"/>
        <v>29191</v>
      </c>
      <c r="J792" t="s">
        <v>1146</v>
      </c>
    </row>
    <row r="793" spans="1:10" x14ac:dyDescent="0.25">
      <c r="A793">
        <v>79</v>
      </c>
      <c r="B793" t="str">
        <f t="shared" si="64"/>
        <v>29</v>
      </c>
      <c r="C793" t="s">
        <v>1130</v>
      </c>
      <c r="D793" t="str">
        <f>"221"</f>
        <v>221</v>
      </c>
      <c r="E793" t="str">
        <f t="shared" si="65"/>
        <v>C. ELROY</v>
      </c>
      <c r="F793" t="s">
        <v>533</v>
      </c>
      <c r="G793" t="str">
        <f t="shared" si="66"/>
        <v>29221</v>
      </c>
      <c r="H793" t="s">
        <v>534</v>
      </c>
      <c r="I793" t="str">
        <f t="shared" si="67"/>
        <v>29221</v>
      </c>
      <c r="J793" t="s">
        <v>1151</v>
      </c>
    </row>
    <row r="794" spans="1:10" x14ac:dyDescent="0.25">
      <c r="A794">
        <v>79</v>
      </c>
      <c r="B794" t="str">
        <f t="shared" si="64"/>
        <v>29</v>
      </c>
      <c r="C794" t="s">
        <v>1130</v>
      </c>
      <c r="D794" t="str">
        <f>"251"</f>
        <v>251</v>
      </c>
      <c r="E794" t="str">
        <f t="shared" si="65"/>
        <v>C. MAUSTON</v>
      </c>
      <c r="F794" t="s">
        <v>533</v>
      </c>
      <c r="G794" t="str">
        <f t="shared" si="66"/>
        <v>29251</v>
      </c>
      <c r="H794" t="s">
        <v>534</v>
      </c>
      <c r="I794" t="str">
        <f t="shared" si="67"/>
        <v>29251</v>
      </c>
      <c r="J794" t="s">
        <v>1152</v>
      </c>
    </row>
    <row r="795" spans="1:10" x14ac:dyDescent="0.25">
      <c r="A795">
        <v>79</v>
      </c>
      <c r="B795" t="str">
        <f t="shared" si="64"/>
        <v>29</v>
      </c>
      <c r="C795" t="s">
        <v>1130</v>
      </c>
      <c r="D795" t="str">
        <f>"261"</f>
        <v>261</v>
      </c>
      <c r="E795" t="str">
        <f t="shared" si="65"/>
        <v>C. NEW LISBON</v>
      </c>
      <c r="F795" t="s">
        <v>533</v>
      </c>
      <c r="G795" t="str">
        <f t="shared" si="66"/>
        <v>29261</v>
      </c>
      <c r="H795" t="s">
        <v>534</v>
      </c>
      <c r="I795" t="str">
        <f t="shared" si="67"/>
        <v>29261</v>
      </c>
      <c r="J795" t="s">
        <v>1153</v>
      </c>
    </row>
    <row r="796" spans="1:10" x14ac:dyDescent="0.25">
      <c r="A796">
        <v>79</v>
      </c>
      <c r="B796" t="str">
        <f t="shared" si="64"/>
        <v>29</v>
      </c>
      <c r="C796" t="s">
        <v>1130</v>
      </c>
      <c r="D796" t="str">
        <f>"291"</f>
        <v>291</v>
      </c>
      <c r="E796" t="str">
        <f t="shared" si="65"/>
        <v>C. WISCONSIN DELLS</v>
      </c>
      <c r="F796" t="s">
        <v>533</v>
      </c>
      <c r="G796" t="str">
        <f t="shared" si="66"/>
        <v>29291</v>
      </c>
      <c r="H796" t="s">
        <v>534</v>
      </c>
      <c r="I796" t="str">
        <f t="shared" si="67"/>
        <v>29291</v>
      </c>
      <c r="J796" t="s">
        <v>535</v>
      </c>
    </row>
    <row r="797" spans="1:10" x14ac:dyDescent="0.25">
      <c r="A797">
        <v>77</v>
      </c>
      <c r="B797" t="str">
        <f t="shared" ref="B797:B810" si="68">"30"</f>
        <v>30</v>
      </c>
      <c r="C797" t="s">
        <v>1154</v>
      </c>
      <c r="D797" t="str">
        <f>"002"</f>
        <v>002</v>
      </c>
      <c r="E797" t="str">
        <f t="shared" si="65"/>
        <v>T. BRIGHTON</v>
      </c>
      <c r="F797" t="s">
        <v>511</v>
      </c>
      <c r="G797" t="str">
        <f t="shared" si="66"/>
        <v>30002</v>
      </c>
      <c r="H797" t="s">
        <v>512</v>
      </c>
      <c r="I797" t="str">
        <f t="shared" si="67"/>
        <v>30002</v>
      </c>
      <c r="J797" t="s">
        <v>1155</v>
      </c>
    </row>
    <row r="798" spans="1:10" x14ac:dyDescent="0.25">
      <c r="A798">
        <v>77</v>
      </c>
      <c r="B798" t="str">
        <f t="shared" si="68"/>
        <v>30</v>
      </c>
      <c r="C798" t="s">
        <v>1154</v>
      </c>
      <c r="D798" t="str">
        <f>"006"</f>
        <v>006</v>
      </c>
      <c r="E798" t="str">
        <f t="shared" si="65"/>
        <v>T. PARIS</v>
      </c>
      <c r="F798" t="s">
        <v>511</v>
      </c>
      <c r="G798" t="str">
        <f t="shared" si="66"/>
        <v>30006</v>
      </c>
      <c r="H798" t="s">
        <v>512</v>
      </c>
      <c r="I798" t="str">
        <f t="shared" si="67"/>
        <v>30006</v>
      </c>
      <c r="J798" t="s">
        <v>1022</v>
      </c>
    </row>
    <row r="799" spans="1:10" x14ac:dyDescent="0.25">
      <c r="A799">
        <v>77</v>
      </c>
      <c r="B799" t="str">
        <f t="shared" si="68"/>
        <v>30</v>
      </c>
      <c r="C799" t="s">
        <v>1154</v>
      </c>
      <c r="D799" t="str">
        <f>"010"</f>
        <v>010</v>
      </c>
      <c r="E799" t="str">
        <f t="shared" si="65"/>
        <v>T. RANDALL</v>
      </c>
      <c r="F799" t="s">
        <v>511</v>
      </c>
      <c r="G799" t="str">
        <f t="shared" si="66"/>
        <v>30010</v>
      </c>
      <c r="H799" t="s">
        <v>512</v>
      </c>
      <c r="I799" t="str">
        <f t="shared" si="67"/>
        <v>30010</v>
      </c>
      <c r="J799" t="s">
        <v>1156</v>
      </c>
    </row>
    <row r="800" spans="1:10" x14ac:dyDescent="0.25">
      <c r="A800">
        <v>77</v>
      </c>
      <c r="B800" t="str">
        <f t="shared" si="68"/>
        <v>30</v>
      </c>
      <c r="C800" t="s">
        <v>1154</v>
      </c>
      <c r="D800" t="str">
        <f>"012"</f>
        <v>012</v>
      </c>
      <c r="E800" t="str">
        <f t="shared" si="65"/>
        <v>T. SALEM</v>
      </c>
      <c r="F800" t="s">
        <v>511</v>
      </c>
      <c r="G800" t="str">
        <f t="shared" si="66"/>
        <v>30012</v>
      </c>
      <c r="H800" t="s">
        <v>512</v>
      </c>
      <c r="I800" t="str">
        <f t="shared" si="67"/>
        <v>30012</v>
      </c>
      <c r="J800" t="s">
        <v>1157</v>
      </c>
    </row>
    <row r="801" spans="1:10" x14ac:dyDescent="0.25">
      <c r="A801">
        <v>77</v>
      </c>
      <c r="B801" t="str">
        <f t="shared" si="68"/>
        <v>30</v>
      </c>
      <c r="C801" t="s">
        <v>1154</v>
      </c>
      <c r="D801" t="str">
        <f>"014"</f>
        <v>014</v>
      </c>
      <c r="E801" t="str">
        <f t="shared" si="65"/>
        <v>T. SOMERS</v>
      </c>
      <c r="F801" t="s">
        <v>511</v>
      </c>
      <c r="G801" t="str">
        <f t="shared" si="66"/>
        <v>30014</v>
      </c>
      <c r="H801" t="s">
        <v>512</v>
      </c>
      <c r="I801" t="str">
        <f t="shared" si="67"/>
        <v>30014</v>
      </c>
      <c r="J801" t="s">
        <v>1158</v>
      </c>
    </row>
    <row r="802" spans="1:10" x14ac:dyDescent="0.25">
      <c r="A802">
        <v>77</v>
      </c>
      <c r="B802" t="str">
        <f t="shared" si="68"/>
        <v>30</v>
      </c>
      <c r="C802" t="s">
        <v>1154</v>
      </c>
      <c r="D802" t="str">
        <f>"016"</f>
        <v>016</v>
      </c>
      <c r="E802" t="str">
        <f t="shared" si="65"/>
        <v>T. WHEATLAND</v>
      </c>
      <c r="F802" t="s">
        <v>511</v>
      </c>
      <c r="G802" t="str">
        <f t="shared" si="66"/>
        <v>30016</v>
      </c>
      <c r="H802" t="s">
        <v>512</v>
      </c>
      <c r="I802" t="str">
        <f t="shared" si="67"/>
        <v>30016</v>
      </c>
      <c r="J802" t="s">
        <v>1159</v>
      </c>
    </row>
    <row r="803" spans="1:10" x14ac:dyDescent="0.25">
      <c r="A803">
        <v>77</v>
      </c>
      <c r="B803" t="str">
        <f t="shared" si="68"/>
        <v>30</v>
      </c>
      <c r="C803" t="s">
        <v>1154</v>
      </c>
      <c r="D803" t="str">
        <f>"104"</f>
        <v>104</v>
      </c>
      <c r="E803" t="str">
        <f t="shared" si="65"/>
        <v>V. BRISTOL</v>
      </c>
      <c r="F803" t="s">
        <v>530</v>
      </c>
      <c r="G803" t="str">
        <f t="shared" si="66"/>
        <v>30104</v>
      </c>
      <c r="H803" t="s">
        <v>531</v>
      </c>
      <c r="I803" t="str">
        <f t="shared" si="67"/>
        <v>30104</v>
      </c>
      <c r="J803" t="s">
        <v>806</v>
      </c>
    </row>
    <row r="804" spans="1:10" x14ac:dyDescent="0.25">
      <c r="A804">
        <v>77</v>
      </c>
      <c r="B804" t="str">
        <f t="shared" si="68"/>
        <v>30</v>
      </c>
      <c r="C804" t="s">
        <v>1154</v>
      </c>
      <c r="D804" t="str">
        <f>"131"</f>
        <v>131</v>
      </c>
      <c r="E804" t="str">
        <f t="shared" si="65"/>
        <v>V. GENOA CITY</v>
      </c>
      <c r="F804" t="s">
        <v>530</v>
      </c>
      <c r="G804" t="str">
        <f t="shared" si="66"/>
        <v>30131</v>
      </c>
      <c r="H804" t="s">
        <v>531</v>
      </c>
      <c r="I804" t="str">
        <f t="shared" si="67"/>
        <v>30131</v>
      </c>
      <c r="J804" t="s">
        <v>1160</v>
      </c>
    </row>
    <row r="805" spans="1:10" x14ac:dyDescent="0.25">
      <c r="A805">
        <v>77</v>
      </c>
      <c r="B805" t="str">
        <f t="shared" si="68"/>
        <v>30</v>
      </c>
      <c r="C805" t="s">
        <v>1154</v>
      </c>
      <c r="D805" t="str">
        <f>"171"</f>
        <v>171</v>
      </c>
      <c r="E805" t="str">
        <f t="shared" si="65"/>
        <v>V. PADDOCK LAKE</v>
      </c>
      <c r="F805" t="s">
        <v>530</v>
      </c>
      <c r="G805" t="str">
        <f t="shared" si="66"/>
        <v>30171</v>
      </c>
      <c r="H805" t="s">
        <v>531</v>
      </c>
      <c r="I805" t="str">
        <f t="shared" si="67"/>
        <v>30171</v>
      </c>
      <c r="J805" t="s">
        <v>1161</v>
      </c>
    </row>
    <row r="806" spans="1:10" x14ac:dyDescent="0.25">
      <c r="A806">
        <v>77</v>
      </c>
      <c r="B806" t="str">
        <f t="shared" si="68"/>
        <v>30</v>
      </c>
      <c r="C806" t="s">
        <v>1154</v>
      </c>
      <c r="D806" t="str">
        <f>"174"</f>
        <v>174</v>
      </c>
      <c r="E806" t="str">
        <f t="shared" si="65"/>
        <v>V. PLEASANT PRAIRIE</v>
      </c>
      <c r="F806" t="s">
        <v>530</v>
      </c>
      <c r="G806" t="str">
        <f t="shared" si="66"/>
        <v>30174</v>
      </c>
      <c r="H806" t="s">
        <v>531</v>
      </c>
      <c r="I806" t="str">
        <f t="shared" si="67"/>
        <v>30174</v>
      </c>
      <c r="J806" t="s">
        <v>1162</v>
      </c>
    </row>
    <row r="807" spans="1:10" x14ac:dyDescent="0.25">
      <c r="A807">
        <v>77</v>
      </c>
      <c r="B807" t="str">
        <f t="shared" si="68"/>
        <v>30</v>
      </c>
      <c r="C807" t="s">
        <v>1154</v>
      </c>
      <c r="D807" t="str">
        <f>"181"</f>
        <v>181</v>
      </c>
      <c r="E807" t="str">
        <f t="shared" si="65"/>
        <v>V. SILVER LAKE</v>
      </c>
      <c r="F807" t="s">
        <v>530</v>
      </c>
      <c r="G807" t="str">
        <f t="shared" si="66"/>
        <v>30181</v>
      </c>
      <c r="H807" t="s">
        <v>531</v>
      </c>
      <c r="I807" t="str">
        <f t="shared" si="67"/>
        <v>30181</v>
      </c>
      <c r="J807" t="s">
        <v>1163</v>
      </c>
    </row>
    <row r="808" spans="1:10" x14ac:dyDescent="0.25">
      <c r="A808">
        <v>77</v>
      </c>
      <c r="B808" t="str">
        <f t="shared" si="68"/>
        <v>30</v>
      </c>
      <c r="C808" t="s">
        <v>1154</v>
      </c>
      <c r="D808" t="str">
        <f>"182"</f>
        <v>182</v>
      </c>
      <c r="E808" t="str">
        <f t="shared" si="65"/>
        <v>V. SOMERS</v>
      </c>
      <c r="F808" t="s">
        <v>530</v>
      </c>
      <c r="G808" t="str">
        <f t="shared" si="66"/>
        <v>30182</v>
      </c>
      <c r="H808" t="s">
        <v>531</v>
      </c>
      <c r="I808" t="str">
        <f t="shared" si="67"/>
        <v>30182</v>
      </c>
      <c r="J808" t="s">
        <v>1158</v>
      </c>
    </row>
    <row r="809" spans="1:10" x14ac:dyDescent="0.25">
      <c r="A809">
        <v>77</v>
      </c>
      <c r="B809" t="str">
        <f t="shared" si="68"/>
        <v>30</v>
      </c>
      <c r="C809" t="s">
        <v>1154</v>
      </c>
      <c r="D809" t="str">
        <f>"186"</f>
        <v>186</v>
      </c>
      <c r="E809" t="str">
        <f t="shared" si="65"/>
        <v>V. TWIN LAKES</v>
      </c>
      <c r="F809" t="s">
        <v>530</v>
      </c>
      <c r="G809" t="str">
        <f t="shared" si="66"/>
        <v>30186</v>
      </c>
      <c r="H809" t="s">
        <v>531</v>
      </c>
      <c r="I809" t="str">
        <f t="shared" si="67"/>
        <v>30186</v>
      </c>
      <c r="J809" t="s">
        <v>1164</v>
      </c>
    </row>
    <row r="810" spans="1:10" x14ac:dyDescent="0.25">
      <c r="A810">
        <v>77</v>
      </c>
      <c r="B810" t="str">
        <f t="shared" si="68"/>
        <v>30</v>
      </c>
      <c r="C810" t="s">
        <v>1154</v>
      </c>
      <c r="D810" t="str">
        <f>"241"</f>
        <v>241</v>
      </c>
      <c r="E810" t="str">
        <f t="shared" si="65"/>
        <v>C. KENOSHA</v>
      </c>
      <c r="F810" t="s">
        <v>533</v>
      </c>
      <c r="G810" t="str">
        <f t="shared" si="66"/>
        <v>30241</v>
      </c>
      <c r="H810" t="s">
        <v>534</v>
      </c>
      <c r="I810" t="str">
        <f t="shared" si="67"/>
        <v>30241</v>
      </c>
      <c r="J810" t="s">
        <v>1165</v>
      </c>
    </row>
    <row r="811" spans="1:10" x14ac:dyDescent="0.25">
      <c r="A811">
        <v>81</v>
      </c>
      <c r="B811" t="str">
        <f t="shared" ref="B811:B824" si="69">"31"</f>
        <v>31</v>
      </c>
      <c r="C811" t="s">
        <v>1166</v>
      </c>
      <c r="D811" t="str">
        <f>"002"</f>
        <v>002</v>
      </c>
      <c r="E811" t="str">
        <f t="shared" si="65"/>
        <v>T. AHNAPEE</v>
      </c>
      <c r="F811" t="s">
        <v>511</v>
      </c>
      <c r="G811" t="str">
        <f t="shared" si="66"/>
        <v>31002</v>
      </c>
      <c r="H811" t="s">
        <v>512</v>
      </c>
      <c r="I811" t="str">
        <f t="shared" si="67"/>
        <v>31002</v>
      </c>
      <c r="J811" t="s">
        <v>1167</v>
      </c>
    </row>
    <row r="812" spans="1:10" x14ac:dyDescent="0.25">
      <c r="A812">
        <v>81</v>
      </c>
      <c r="B812" t="str">
        <f t="shared" si="69"/>
        <v>31</v>
      </c>
      <c r="C812" t="s">
        <v>1166</v>
      </c>
      <c r="D812" t="str">
        <f>"004"</f>
        <v>004</v>
      </c>
      <c r="E812" t="str">
        <f t="shared" si="65"/>
        <v>T. CARLTON</v>
      </c>
      <c r="F812" t="s">
        <v>511</v>
      </c>
      <c r="G812" t="str">
        <f t="shared" si="66"/>
        <v>31004</v>
      </c>
      <c r="H812" t="s">
        <v>512</v>
      </c>
      <c r="I812" t="str">
        <f t="shared" si="67"/>
        <v>31004</v>
      </c>
      <c r="J812" t="s">
        <v>1168</v>
      </c>
    </row>
    <row r="813" spans="1:10" x14ac:dyDescent="0.25">
      <c r="A813">
        <v>81</v>
      </c>
      <c r="B813" t="str">
        <f t="shared" si="69"/>
        <v>31</v>
      </c>
      <c r="C813" t="s">
        <v>1166</v>
      </c>
      <c r="D813" t="str">
        <f>"006"</f>
        <v>006</v>
      </c>
      <c r="E813" t="str">
        <f t="shared" si="65"/>
        <v>T. CASCO</v>
      </c>
      <c r="F813" t="s">
        <v>511</v>
      </c>
      <c r="G813" t="str">
        <f t="shared" si="66"/>
        <v>31006</v>
      </c>
      <c r="H813" t="s">
        <v>512</v>
      </c>
      <c r="I813" t="str">
        <f t="shared" si="67"/>
        <v>31006</v>
      </c>
      <c r="J813" t="s">
        <v>1169</v>
      </c>
    </row>
    <row r="814" spans="1:10" x14ac:dyDescent="0.25">
      <c r="A814">
        <v>81</v>
      </c>
      <c r="B814" t="str">
        <f t="shared" si="69"/>
        <v>31</v>
      </c>
      <c r="C814" t="s">
        <v>1166</v>
      </c>
      <c r="D814" t="str">
        <f>"008"</f>
        <v>008</v>
      </c>
      <c r="E814" t="str">
        <f t="shared" si="65"/>
        <v>T. FRANKLIN</v>
      </c>
      <c r="F814" t="s">
        <v>511</v>
      </c>
      <c r="G814" t="str">
        <f t="shared" si="66"/>
        <v>31008</v>
      </c>
      <c r="H814" t="s">
        <v>512</v>
      </c>
      <c r="I814" t="str">
        <f t="shared" si="67"/>
        <v>31008</v>
      </c>
      <c r="J814" t="s">
        <v>1100</v>
      </c>
    </row>
    <row r="815" spans="1:10" x14ac:dyDescent="0.25">
      <c r="A815">
        <v>81</v>
      </c>
      <c r="B815" t="str">
        <f t="shared" si="69"/>
        <v>31</v>
      </c>
      <c r="C815" t="s">
        <v>1166</v>
      </c>
      <c r="D815" t="str">
        <f>"010"</f>
        <v>010</v>
      </c>
      <c r="E815" t="str">
        <f t="shared" si="65"/>
        <v>T. LINCOLN</v>
      </c>
      <c r="F815" t="s">
        <v>511</v>
      </c>
      <c r="G815" t="str">
        <f t="shared" si="66"/>
        <v>31010</v>
      </c>
      <c r="H815" t="s">
        <v>512</v>
      </c>
      <c r="I815" t="str">
        <f t="shared" si="67"/>
        <v>31010</v>
      </c>
      <c r="J815" t="s">
        <v>520</v>
      </c>
    </row>
    <row r="816" spans="1:10" x14ac:dyDescent="0.25">
      <c r="A816">
        <v>81</v>
      </c>
      <c r="B816" t="str">
        <f t="shared" si="69"/>
        <v>31</v>
      </c>
      <c r="C816" t="s">
        <v>1166</v>
      </c>
      <c r="D816" t="str">
        <f>"012"</f>
        <v>012</v>
      </c>
      <c r="E816" t="str">
        <f t="shared" si="65"/>
        <v>T. LUXEMBURG</v>
      </c>
      <c r="F816" t="s">
        <v>511</v>
      </c>
      <c r="G816" t="str">
        <f t="shared" si="66"/>
        <v>31012</v>
      </c>
      <c r="H816" t="s">
        <v>512</v>
      </c>
      <c r="I816" t="str">
        <f t="shared" si="67"/>
        <v>31012</v>
      </c>
      <c r="J816" t="s">
        <v>1170</v>
      </c>
    </row>
    <row r="817" spans="1:10" x14ac:dyDescent="0.25">
      <c r="A817">
        <v>81</v>
      </c>
      <c r="B817" t="str">
        <f t="shared" si="69"/>
        <v>31</v>
      </c>
      <c r="C817" t="s">
        <v>1166</v>
      </c>
      <c r="D817" t="str">
        <f>"014"</f>
        <v>014</v>
      </c>
      <c r="E817" t="str">
        <f t="shared" si="65"/>
        <v>T. MONTPELIER</v>
      </c>
      <c r="F817" t="s">
        <v>511</v>
      </c>
      <c r="G817" t="str">
        <f t="shared" si="66"/>
        <v>31014</v>
      </c>
      <c r="H817" t="s">
        <v>512</v>
      </c>
      <c r="I817" t="str">
        <f t="shared" si="67"/>
        <v>31014</v>
      </c>
      <c r="J817" t="s">
        <v>1171</v>
      </c>
    </row>
    <row r="818" spans="1:10" x14ac:dyDescent="0.25">
      <c r="A818">
        <v>81</v>
      </c>
      <c r="B818" t="str">
        <f t="shared" si="69"/>
        <v>31</v>
      </c>
      <c r="C818" t="s">
        <v>1166</v>
      </c>
      <c r="D818" t="str">
        <f>"016"</f>
        <v>016</v>
      </c>
      <c r="E818" t="str">
        <f t="shared" si="65"/>
        <v>T. PIERCE</v>
      </c>
      <c r="F818" t="s">
        <v>511</v>
      </c>
      <c r="G818" t="str">
        <f t="shared" si="66"/>
        <v>31016</v>
      </c>
      <c r="H818" t="s">
        <v>512</v>
      </c>
      <c r="I818" t="str">
        <f t="shared" si="67"/>
        <v>31016</v>
      </c>
      <c r="J818" t="s">
        <v>1172</v>
      </c>
    </row>
    <row r="819" spans="1:10" x14ac:dyDescent="0.25">
      <c r="A819">
        <v>81</v>
      </c>
      <c r="B819" t="str">
        <f t="shared" si="69"/>
        <v>31</v>
      </c>
      <c r="C819" t="s">
        <v>1166</v>
      </c>
      <c r="D819" t="str">
        <f>"018"</f>
        <v>018</v>
      </c>
      <c r="E819" t="str">
        <f t="shared" si="65"/>
        <v>T. RED RIVER</v>
      </c>
      <c r="F819" t="s">
        <v>511</v>
      </c>
      <c r="G819" t="str">
        <f t="shared" si="66"/>
        <v>31018</v>
      </c>
      <c r="H819" t="s">
        <v>512</v>
      </c>
      <c r="I819" t="str">
        <f t="shared" si="67"/>
        <v>31018</v>
      </c>
      <c r="J819" t="s">
        <v>1173</v>
      </c>
    </row>
    <row r="820" spans="1:10" x14ac:dyDescent="0.25">
      <c r="A820">
        <v>81</v>
      </c>
      <c r="B820" t="str">
        <f t="shared" si="69"/>
        <v>31</v>
      </c>
      <c r="C820" t="s">
        <v>1166</v>
      </c>
      <c r="D820" t="str">
        <f>"020"</f>
        <v>020</v>
      </c>
      <c r="E820" t="str">
        <f t="shared" si="65"/>
        <v>T. WEST KEWAUNEE</v>
      </c>
      <c r="F820" t="s">
        <v>511</v>
      </c>
      <c r="G820" t="str">
        <f t="shared" si="66"/>
        <v>31020</v>
      </c>
      <c r="H820" t="s">
        <v>512</v>
      </c>
      <c r="I820" t="str">
        <f t="shared" si="67"/>
        <v>31020</v>
      </c>
      <c r="J820" t="s">
        <v>1174</v>
      </c>
    </row>
    <row r="821" spans="1:10" x14ac:dyDescent="0.25">
      <c r="A821">
        <v>81</v>
      </c>
      <c r="B821" t="str">
        <f t="shared" si="69"/>
        <v>31</v>
      </c>
      <c r="C821" t="s">
        <v>1166</v>
      </c>
      <c r="D821" t="str">
        <f>"111"</f>
        <v>111</v>
      </c>
      <c r="E821" t="str">
        <f t="shared" si="65"/>
        <v>V. CASCO</v>
      </c>
      <c r="F821" t="s">
        <v>530</v>
      </c>
      <c r="G821" t="str">
        <f t="shared" si="66"/>
        <v>31111</v>
      </c>
      <c r="H821" t="s">
        <v>531</v>
      </c>
      <c r="I821" t="str">
        <f t="shared" si="67"/>
        <v>31111</v>
      </c>
      <c r="J821" t="s">
        <v>1169</v>
      </c>
    </row>
    <row r="822" spans="1:10" x14ac:dyDescent="0.25">
      <c r="A822">
        <v>81</v>
      </c>
      <c r="B822" t="str">
        <f t="shared" si="69"/>
        <v>31</v>
      </c>
      <c r="C822" t="s">
        <v>1166</v>
      </c>
      <c r="D822" t="str">
        <f>"146"</f>
        <v>146</v>
      </c>
      <c r="E822" t="str">
        <f t="shared" si="65"/>
        <v>V. LUXEMBURG</v>
      </c>
      <c r="F822" t="s">
        <v>530</v>
      </c>
      <c r="G822" t="str">
        <f t="shared" si="66"/>
        <v>31146</v>
      </c>
      <c r="H822" t="s">
        <v>531</v>
      </c>
      <c r="I822" t="str">
        <f t="shared" si="67"/>
        <v>31146</v>
      </c>
      <c r="J822" t="s">
        <v>1170</v>
      </c>
    </row>
    <row r="823" spans="1:10" x14ac:dyDescent="0.25">
      <c r="A823">
        <v>81</v>
      </c>
      <c r="B823" t="str">
        <f t="shared" si="69"/>
        <v>31</v>
      </c>
      <c r="C823" t="s">
        <v>1166</v>
      </c>
      <c r="D823" t="str">
        <f>"201"</f>
        <v>201</v>
      </c>
      <c r="E823" t="str">
        <f t="shared" si="65"/>
        <v>C. ALGOMA</v>
      </c>
      <c r="F823" t="s">
        <v>533</v>
      </c>
      <c r="G823" t="str">
        <f t="shared" si="66"/>
        <v>31201</v>
      </c>
      <c r="H823" t="s">
        <v>534</v>
      </c>
      <c r="I823" t="str">
        <f t="shared" si="67"/>
        <v>31201</v>
      </c>
      <c r="J823" t="s">
        <v>1175</v>
      </c>
    </row>
    <row r="824" spans="1:10" x14ac:dyDescent="0.25">
      <c r="A824">
        <v>81</v>
      </c>
      <c r="B824" t="str">
        <f t="shared" si="69"/>
        <v>31</v>
      </c>
      <c r="C824" t="s">
        <v>1166</v>
      </c>
      <c r="D824" t="str">
        <f>"241"</f>
        <v>241</v>
      </c>
      <c r="E824" t="str">
        <f t="shared" si="65"/>
        <v>C. KEWAUNEE</v>
      </c>
      <c r="F824" t="s">
        <v>533</v>
      </c>
      <c r="G824" t="str">
        <f t="shared" si="66"/>
        <v>31241</v>
      </c>
      <c r="H824" t="s">
        <v>534</v>
      </c>
      <c r="I824" t="str">
        <f t="shared" si="67"/>
        <v>31241</v>
      </c>
      <c r="J824" t="s">
        <v>1176</v>
      </c>
    </row>
    <row r="825" spans="1:10" x14ac:dyDescent="0.25">
      <c r="A825">
        <v>79</v>
      </c>
      <c r="B825" t="str">
        <f t="shared" ref="B825:B842" si="70">"32"</f>
        <v>32</v>
      </c>
      <c r="C825" t="s">
        <v>1177</v>
      </c>
      <c r="D825" t="str">
        <f>"002"</f>
        <v>002</v>
      </c>
      <c r="E825" t="str">
        <f t="shared" si="65"/>
        <v>T. BANGOR</v>
      </c>
      <c r="F825" t="s">
        <v>511</v>
      </c>
      <c r="G825" t="str">
        <f t="shared" si="66"/>
        <v>32002</v>
      </c>
      <c r="H825" t="s">
        <v>512</v>
      </c>
      <c r="I825" t="str">
        <f t="shared" si="67"/>
        <v>32002</v>
      </c>
      <c r="J825" t="s">
        <v>1178</v>
      </c>
    </row>
    <row r="826" spans="1:10" x14ac:dyDescent="0.25">
      <c r="A826">
        <v>79</v>
      </c>
      <c r="B826" t="str">
        <f t="shared" si="70"/>
        <v>32</v>
      </c>
      <c r="C826" t="s">
        <v>1177</v>
      </c>
      <c r="D826" t="str">
        <f>"004"</f>
        <v>004</v>
      </c>
      <c r="E826" t="str">
        <f t="shared" si="65"/>
        <v>T. BARRE</v>
      </c>
      <c r="F826" t="s">
        <v>511</v>
      </c>
      <c r="G826" t="str">
        <f t="shared" si="66"/>
        <v>32004</v>
      </c>
      <c r="H826" t="s">
        <v>512</v>
      </c>
      <c r="I826" t="str">
        <f t="shared" si="67"/>
        <v>32004</v>
      </c>
      <c r="J826" t="s">
        <v>1179</v>
      </c>
    </row>
    <row r="827" spans="1:10" x14ac:dyDescent="0.25">
      <c r="A827">
        <v>79</v>
      </c>
      <c r="B827" t="str">
        <f t="shared" si="70"/>
        <v>32</v>
      </c>
      <c r="C827" t="s">
        <v>1177</v>
      </c>
      <c r="D827" t="str">
        <f>"006"</f>
        <v>006</v>
      </c>
      <c r="E827" t="str">
        <f t="shared" si="65"/>
        <v>T. BURNS</v>
      </c>
      <c r="F827" t="s">
        <v>511</v>
      </c>
      <c r="G827" t="str">
        <f t="shared" si="66"/>
        <v>32006</v>
      </c>
      <c r="H827" t="s">
        <v>512</v>
      </c>
      <c r="I827" t="str">
        <f t="shared" si="67"/>
        <v>32006</v>
      </c>
      <c r="J827" t="s">
        <v>1180</v>
      </c>
    </row>
    <row r="828" spans="1:10" x14ac:dyDescent="0.25">
      <c r="A828">
        <v>79</v>
      </c>
      <c r="B828" t="str">
        <f t="shared" si="70"/>
        <v>32</v>
      </c>
      <c r="C828" t="s">
        <v>1177</v>
      </c>
      <c r="D828" t="str">
        <f>"008"</f>
        <v>008</v>
      </c>
      <c r="E828" t="str">
        <f t="shared" si="65"/>
        <v>T. CAMPBELL</v>
      </c>
      <c r="F828" t="s">
        <v>511</v>
      </c>
      <c r="G828" t="str">
        <f t="shared" si="66"/>
        <v>32008</v>
      </c>
      <c r="H828" t="s">
        <v>512</v>
      </c>
      <c r="I828" t="str">
        <f t="shared" si="67"/>
        <v>32008</v>
      </c>
      <c r="J828" t="s">
        <v>1181</v>
      </c>
    </row>
    <row r="829" spans="1:10" x14ac:dyDescent="0.25">
      <c r="A829">
        <v>79</v>
      </c>
      <c r="B829" t="str">
        <f t="shared" si="70"/>
        <v>32</v>
      </c>
      <c r="C829" t="s">
        <v>1177</v>
      </c>
      <c r="D829" t="str">
        <f>"010"</f>
        <v>010</v>
      </c>
      <c r="E829" t="str">
        <f t="shared" si="65"/>
        <v>T. FARMINGTON</v>
      </c>
      <c r="F829" t="s">
        <v>511</v>
      </c>
      <c r="G829" t="str">
        <f t="shared" si="66"/>
        <v>32010</v>
      </c>
      <c r="H829" t="s">
        <v>512</v>
      </c>
      <c r="I829" t="str">
        <f t="shared" si="67"/>
        <v>32010</v>
      </c>
      <c r="J829" t="s">
        <v>1118</v>
      </c>
    </row>
    <row r="830" spans="1:10" x14ac:dyDescent="0.25">
      <c r="A830">
        <v>79</v>
      </c>
      <c r="B830" t="str">
        <f t="shared" si="70"/>
        <v>32</v>
      </c>
      <c r="C830" t="s">
        <v>1177</v>
      </c>
      <c r="D830" t="str">
        <f>"012"</f>
        <v>012</v>
      </c>
      <c r="E830" t="str">
        <f t="shared" si="65"/>
        <v>T. GREENFIELD</v>
      </c>
      <c r="F830" t="s">
        <v>511</v>
      </c>
      <c r="G830" t="str">
        <f t="shared" si="66"/>
        <v>32012</v>
      </c>
      <c r="H830" t="s">
        <v>512</v>
      </c>
      <c r="I830" t="str">
        <f t="shared" si="67"/>
        <v>32012</v>
      </c>
      <c r="J830" t="s">
        <v>1182</v>
      </c>
    </row>
    <row r="831" spans="1:10" x14ac:dyDescent="0.25">
      <c r="A831">
        <v>79</v>
      </c>
      <c r="B831" t="str">
        <f t="shared" si="70"/>
        <v>32</v>
      </c>
      <c r="C831" t="s">
        <v>1177</v>
      </c>
      <c r="D831" t="str">
        <f>"014"</f>
        <v>014</v>
      </c>
      <c r="E831" t="str">
        <f t="shared" si="65"/>
        <v>T. HAMILTON</v>
      </c>
      <c r="F831" t="s">
        <v>511</v>
      </c>
      <c r="G831" t="str">
        <f t="shared" si="66"/>
        <v>32014</v>
      </c>
      <c r="H831" t="s">
        <v>512</v>
      </c>
      <c r="I831" t="str">
        <f t="shared" si="67"/>
        <v>32014</v>
      </c>
      <c r="J831" t="s">
        <v>1183</v>
      </c>
    </row>
    <row r="832" spans="1:10" x14ac:dyDescent="0.25">
      <c r="A832">
        <v>79</v>
      </c>
      <c r="B832" t="str">
        <f t="shared" si="70"/>
        <v>32</v>
      </c>
      <c r="C832" t="s">
        <v>1177</v>
      </c>
      <c r="D832" t="str">
        <f>"016"</f>
        <v>016</v>
      </c>
      <c r="E832" t="str">
        <f t="shared" si="65"/>
        <v>T. HOLLAND</v>
      </c>
      <c r="F832" t="s">
        <v>511</v>
      </c>
      <c r="G832" t="str">
        <f t="shared" si="66"/>
        <v>32016</v>
      </c>
      <c r="H832" t="s">
        <v>512</v>
      </c>
      <c r="I832" t="str">
        <f t="shared" si="67"/>
        <v>32016</v>
      </c>
      <c r="J832" t="s">
        <v>610</v>
      </c>
    </row>
    <row r="833" spans="1:10" x14ac:dyDescent="0.25">
      <c r="A833">
        <v>79</v>
      </c>
      <c r="B833" t="str">
        <f t="shared" si="70"/>
        <v>32</v>
      </c>
      <c r="C833" t="s">
        <v>1177</v>
      </c>
      <c r="D833" t="str">
        <f>"018"</f>
        <v>018</v>
      </c>
      <c r="E833" t="str">
        <f t="shared" si="65"/>
        <v>T. MEDARY</v>
      </c>
      <c r="F833" t="s">
        <v>511</v>
      </c>
      <c r="G833" t="str">
        <f t="shared" si="66"/>
        <v>32018</v>
      </c>
      <c r="H833" t="s">
        <v>512</v>
      </c>
      <c r="I833" t="str">
        <f t="shared" si="67"/>
        <v>32018</v>
      </c>
      <c r="J833" t="s">
        <v>1184</v>
      </c>
    </row>
    <row r="834" spans="1:10" x14ac:dyDescent="0.25">
      <c r="A834">
        <v>79</v>
      </c>
      <c r="B834" t="str">
        <f t="shared" si="70"/>
        <v>32</v>
      </c>
      <c r="C834" t="s">
        <v>1177</v>
      </c>
      <c r="D834" t="str">
        <f>"020"</f>
        <v>020</v>
      </c>
      <c r="E834" t="str">
        <f t="shared" ref="E834:E897" si="71">F834&amp;J834</f>
        <v>T. ONALASKA</v>
      </c>
      <c r="F834" t="s">
        <v>511</v>
      </c>
      <c r="G834" t="str">
        <f t="shared" ref="G834:G897" si="72">B834&amp;D834</f>
        <v>32020</v>
      </c>
      <c r="H834" t="s">
        <v>512</v>
      </c>
      <c r="I834" t="str">
        <f t="shared" si="67"/>
        <v>32020</v>
      </c>
      <c r="J834" t="s">
        <v>1185</v>
      </c>
    </row>
    <row r="835" spans="1:10" x14ac:dyDescent="0.25">
      <c r="A835">
        <v>79</v>
      </c>
      <c r="B835" t="str">
        <f t="shared" si="70"/>
        <v>32</v>
      </c>
      <c r="C835" t="s">
        <v>1177</v>
      </c>
      <c r="D835" t="str">
        <f>"022"</f>
        <v>022</v>
      </c>
      <c r="E835" t="str">
        <f t="shared" si="71"/>
        <v>T. SHELBY</v>
      </c>
      <c r="F835" t="s">
        <v>511</v>
      </c>
      <c r="G835" t="str">
        <f t="shared" si="72"/>
        <v>32022</v>
      </c>
      <c r="H835" t="s">
        <v>512</v>
      </c>
      <c r="I835" t="str">
        <f t="shared" ref="I835:I898" si="73">B835&amp;D835</f>
        <v>32022</v>
      </c>
      <c r="J835" t="s">
        <v>1186</v>
      </c>
    </row>
    <row r="836" spans="1:10" x14ac:dyDescent="0.25">
      <c r="A836">
        <v>79</v>
      </c>
      <c r="B836" t="str">
        <f t="shared" si="70"/>
        <v>32</v>
      </c>
      <c r="C836" t="s">
        <v>1177</v>
      </c>
      <c r="D836" t="str">
        <f>"024"</f>
        <v>024</v>
      </c>
      <c r="E836" t="str">
        <f t="shared" si="71"/>
        <v>T. WASHINGTON</v>
      </c>
      <c r="F836" t="s">
        <v>511</v>
      </c>
      <c r="G836" t="str">
        <f t="shared" si="72"/>
        <v>32024</v>
      </c>
      <c r="H836" t="s">
        <v>512</v>
      </c>
      <c r="I836" t="str">
        <f t="shared" si="73"/>
        <v>32024</v>
      </c>
      <c r="J836" t="s">
        <v>896</v>
      </c>
    </row>
    <row r="837" spans="1:10" x14ac:dyDescent="0.25">
      <c r="A837">
        <v>79</v>
      </c>
      <c r="B837" t="str">
        <f t="shared" si="70"/>
        <v>32</v>
      </c>
      <c r="C837" t="s">
        <v>1177</v>
      </c>
      <c r="D837" t="str">
        <f>"106"</f>
        <v>106</v>
      </c>
      <c r="E837" t="str">
        <f t="shared" si="71"/>
        <v>V. BANGOR</v>
      </c>
      <c r="F837" t="s">
        <v>530</v>
      </c>
      <c r="G837" t="str">
        <f t="shared" si="72"/>
        <v>32106</v>
      </c>
      <c r="H837" t="s">
        <v>531</v>
      </c>
      <c r="I837" t="str">
        <f t="shared" si="73"/>
        <v>32106</v>
      </c>
      <c r="J837" t="s">
        <v>1178</v>
      </c>
    </row>
    <row r="838" spans="1:10" x14ac:dyDescent="0.25">
      <c r="A838">
        <v>79</v>
      </c>
      <c r="B838" t="str">
        <f t="shared" si="70"/>
        <v>32</v>
      </c>
      <c r="C838" t="s">
        <v>1177</v>
      </c>
      <c r="D838" t="str">
        <f>"136"</f>
        <v>136</v>
      </c>
      <c r="E838" t="str">
        <f t="shared" si="71"/>
        <v>V. HOLMEN</v>
      </c>
      <c r="F838" t="s">
        <v>530</v>
      </c>
      <c r="G838" t="str">
        <f t="shared" si="72"/>
        <v>32136</v>
      </c>
      <c r="H838" t="s">
        <v>531</v>
      </c>
      <c r="I838" t="str">
        <f t="shared" si="73"/>
        <v>32136</v>
      </c>
      <c r="J838" t="s">
        <v>1187</v>
      </c>
    </row>
    <row r="839" spans="1:10" x14ac:dyDescent="0.25">
      <c r="A839">
        <v>79</v>
      </c>
      <c r="B839" t="str">
        <f t="shared" si="70"/>
        <v>32</v>
      </c>
      <c r="C839" t="s">
        <v>1177</v>
      </c>
      <c r="D839" t="str">
        <f>"176"</f>
        <v>176</v>
      </c>
      <c r="E839" t="str">
        <f t="shared" si="71"/>
        <v>V. ROCKLAND</v>
      </c>
      <c r="F839" t="s">
        <v>530</v>
      </c>
      <c r="G839" t="str">
        <f t="shared" si="72"/>
        <v>32176</v>
      </c>
      <c r="H839" t="s">
        <v>531</v>
      </c>
      <c r="I839" t="str">
        <f t="shared" si="73"/>
        <v>32176</v>
      </c>
      <c r="J839" t="s">
        <v>617</v>
      </c>
    </row>
    <row r="840" spans="1:10" x14ac:dyDescent="0.25">
      <c r="A840">
        <v>79</v>
      </c>
      <c r="B840" t="str">
        <f t="shared" si="70"/>
        <v>32</v>
      </c>
      <c r="C840" t="s">
        <v>1177</v>
      </c>
      <c r="D840" t="str">
        <f>"191"</f>
        <v>191</v>
      </c>
      <c r="E840" t="str">
        <f t="shared" si="71"/>
        <v>V. WEST SALEM</v>
      </c>
      <c r="F840" t="s">
        <v>530</v>
      </c>
      <c r="G840" t="str">
        <f t="shared" si="72"/>
        <v>32191</v>
      </c>
      <c r="H840" t="s">
        <v>531</v>
      </c>
      <c r="I840" t="str">
        <f t="shared" si="73"/>
        <v>32191</v>
      </c>
      <c r="J840" t="s">
        <v>1188</v>
      </c>
    </row>
    <row r="841" spans="1:10" x14ac:dyDescent="0.25">
      <c r="A841">
        <v>79</v>
      </c>
      <c r="B841" t="str">
        <f t="shared" si="70"/>
        <v>32</v>
      </c>
      <c r="C841" t="s">
        <v>1177</v>
      </c>
      <c r="D841" t="str">
        <f>"246"</f>
        <v>246</v>
      </c>
      <c r="E841" t="str">
        <f t="shared" si="71"/>
        <v>C. LA CROSSE</v>
      </c>
      <c r="F841" t="s">
        <v>533</v>
      </c>
      <c r="G841" t="str">
        <f t="shared" si="72"/>
        <v>32246</v>
      </c>
      <c r="H841" t="s">
        <v>534</v>
      </c>
      <c r="I841" t="str">
        <f t="shared" si="73"/>
        <v>32246</v>
      </c>
      <c r="J841" t="s">
        <v>1189</v>
      </c>
    </row>
    <row r="842" spans="1:10" x14ac:dyDescent="0.25">
      <c r="A842">
        <v>79</v>
      </c>
      <c r="B842" t="str">
        <f t="shared" si="70"/>
        <v>32</v>
      </c>
      <c r="C842" t="s">
        <v>1177</v>
      </c>
      <c r="D842" t="str">
        <f>"265"</f>
        <v>265</v>
      </c>
      <c r="E842" t="str">
        <f t="shared" si="71"/>
        <v>C. ONALASKA</v>
      </c>
      <c r="F842" t="s">
        <v>533</v>
      </c>
      <c r="G842" t="str">
        <f t="shared" si="72"/>
        <v>32265</v>
      </c>
      <c r="H842" t="s">
        <v>534</v>
      </c>
      <c r="I842" t="str">
        <f t="shared" si="73"/>
        <v>32265</v>
      </c>
      <c r="J842" t="s">
        <v>1185</v>
      </c>
    </row>
    <row r="843" spans="1:10" x14ac:dyDescent="0.25">
      <c r="A843">
        <v>76</v>
      </c>
      <c r="B843" t="str">
        <f t="shared" ref="B843:B870" si="74">"33"</f>
        <v>33</v>
      </c>
      <c r="C843" t="s">
        <v>1190</v>
      </c>
      <c r="D843" t="str">
        <f>"002"</f>
        <v>002</v>
      </c>
      <c r="E843" t="str">
        <f t="shared" si="71"/>
        <v>T. ARGYLE</v>
      </c>
      <c r="F843" t="s">
        <v>511</v>
      </c>
      <c r="G843" t="str">
        <f t="shared" si="72"/>
        <v>33002</v>
      </c>
      <c r="H843" t="s">
        <v>512</v>
      </c>
      <c r="I843" t="str">
        <f t="shared" si="73"/>
        <v>33002</v>
      </c>
      <c r="J843" t="s">
        <v>1191</v>
      </c>
    </row>
    <row r="844" spans="1:10" x14ac:dyDescent="0.25">
      <c r="A844">
        <v>76</v>
      </c>
      <c r="B844" t="str">
        <f t="shared" si="74"/>
        <v>33</v>
      </c>
      <c r="C844" t="s">
        <v>1190</v>
      </c>
      <c r="D844" t="str">
        <f>"004"</f>
        <v>004</v>
      </c>
      <c r="E844" t="str">
        <f t="shared" si="71"/>
        <v>T. BELMONT</v>
      </c>
      <c r="F844" t="s">
        <v>511</v>
      </c>
      <c r="G844" t="str">
        <f t="shared" si="72"/>
        <v>33004</v>
      </c>
      <c r="H844" t="s">
        <v>512</v>
      </c>
      <c r="I844" t="str">
        <f t="shared" si="73"/>
        <v>33004</v>
      </c>
      <c r="J844" t="s">
        <v>1192</v>
      </c>
    </row>
    <row r="845" spans="1:10" x14ac:dyDescent="0.25">
      <c r="A845">
        <v>76</v>
      </c>
      <c r="B845" t="str">
        <f t="shared" si="74"/>
        <v>33</v>
      </c>
      <c r="C845" t="s">
        <v>1190</v>
      </c>
      <c r="D845" t="str">
        <f>"006"</f>
        <v>006</v>
      </c>
      <c r="E845" t="str">
        <f t="shared" si="71"/>
        <v>T. BENTON</v>
      </c>
      <c r="F845" t="s">
        <v>511</v>
      </c>
      <c r="G845" t="str">
        <f t="shared" si="72"/>
        <v>33006</v>
      </c>
      <c r="H845" t="s">
        <v>512</v>
      </c>
      <c r="I845" t="str">
        <f t="shared" si="73"/>
        <v>33006</v>
      </c>
      <c r="J845" t="s">
        <v>1193</v>
      </c>
    </row>
    <row r="846" spans="1:10" x14ac:dyDescent="0.25">
      <c r="A846">
        <v>76</v>
      </c>
      <c r="B846" t="str">
        <f t="shared" si="74"/>
        <v>33</v>
      </c>
      <c r="C846" t="s">
        <v>1190</v>
      </c>
      <c r="D846" t="str">
        <f>"008"</f>
        <v>008</v>
      </c>
      <c r="E846" t="str">
        <f t="shared" si="71"/>
        <v>T. BLANCHARD</v>
      </c>
      <c r="F846" t="s">
        <v>511</v>
      </c>
      <c r="G846" t="str">
        <f t="shared" si="72"/>
        <v>33008</v>
      </c>
      <c r="H846" t="s">
        <v>512</v>
      </c>
      <c r="I846" t="str">
        <f t="shared" si="73"/>
        <v>33008</v>
      </c>
      <c r="J846" t="s">
        <v>1194</v>
      </c>
    </row>
    <row r="847" spans="1:10" x14ac:dyDescent="0.25">
      <c r="A847">
        <v>76</v>
      </c>
      <c r="B847" t="str">
        <f t="shared" si="74"/>
        <v>33</v>
      </c>
      <c r="C847" t="s">
        <v>1190</v>
      </c>
      <c r="D847" t="str">
        <f>"010"</f>
        <v>010</v>
      </c>
      <c r="E847" t="str">
        <f t="shared" si="71"/>
        <v>T. DARLINGTON</v>
      </c>
      <c r="F847" t="s">
        <v>511</v>
      </c>
      <c r="G847" t="str">
        <f t="shared" si="72"/>
        <v>33010</v>
      </c>
      <c r="H847" t="s">
        <v>512</v>
      </c>
      <c r="I847" t="str">
        <f t="shared" si="73"/>
        <v>33010</v>
      </c>
      <c r="J847" t="s">
        <v>1195</v>
      </c>
    </row>
    <row r="848" spans="1:10" x14ac:dyDescent="0.25">
      <c r="A848">
        <v>76</v>
      </c>
      <c r="B848" t="str">
        <f t="shared" si="74"/>
        <v>33</v>
      </c>
      <c r="C848" t="s">
        <v>1190</v>
      </c>
      <c r="D848" t="str">
        <f>"012"</f>
        <v>012</v>
      </c>
      <c r="E848" t="str">
        <f t="shared" si="71"/>
        <v>T. ELK GROVE</v>
      </c>
      <c r="F848" t="s">
        <v>511</v>
      </c>
      <c r="G848" t="str">
        <f t="shared" si="72"/>
        <v>33012</v>
      </c>
      <c r="H848" t="s">
        <v>512</v>
      </c>
      <c r="I848" t="str">
        <f t="shared" si="73"/>
        <v>33012</v>
      </c>
      <c r="J848" t="s">
        <v>1196</v>
      </c>
    </row>
    <row r="849" spans="1:10" x14ac:dyDescent="0.25">
      <c r="A849">
        <v>76</v>
      </c>
      <c r="B849" t="str">
        <f t="shared" si="74"/>
        <v>33</v>
      </c>
      <c r="C849" t="s">
        <v>1190</v>
      </c>
      <c r="D849" t="str">
        <f>"014"</f>
        <v>014</v>
      </c>
      <c r="E849" t="str">
        <f t="shared" si="71"/>
        <v>T. FAYETTE</v>
      </c>
      <c r="F849" t="s">
        <v>511</v>
      </c>
      <c r="G849" t="str">
        <f t="shared" si="72"/>
        <v>33014</v>
      </c>
      <c r="H849" t="s">
        <v>512</v>
      </c>
      <c r="I849" t="str">
        <f t="shared" si="73"/>
        <v>33014</v>
      </c>
      <c r="J849" t="s">
        <v>1197</v>
      </c>
    </row>
    <row r="850" spans="1:10" x14ac:dyDescent="0.25">
      <c r="A850">
        <v>76</v>
      </c>
      <c r="B850" t="str">
        <f t="shared" si="74"/>
        <v>33</v>
      </c>
      <c r="C850" t="s">
        <v>1190</v>
      </c>
      <c r="D850" t="str">
        <f>"016"</f>
        <v>016</v>
      </c>
      <c r="E850" t="str">
        <f t="shared" si="71"/>
        <v>T. GRATIOT</v>
      </c>
      <c r="F850" t="s">
        <v>511</v>
      </c>
      <c r="G850" t="str">
        <f t="shared" si="72"/>
        <v>33016</v>
      </c>
      <c r="H850" t="s">
        <v>512</v>
      </c>
      <c r="I850" t="str">
        <f t="shared" si="73"/>
        <v>33016</v>
      </c>
      <c r="J850" t="s">
        <v>1198</v>
      </c>
    </row>
    <row r="851" spans="1:10" x14ac:dyDescent="0.25">
      <c r="A851">
        <v>76</v>
      </c>
      <c r="B851" t="str">
        <f t="shared" si="74"/>
        <v>33</v>
      </c>
      <c r="C851" t="s">
        <v>1190</v>
      </c>
      <c r="D851" t="str">
        <f>"018"</f>
        <v>018</v>
      </c>
      <c r="E851" t="str">
        <f t="shared" si="71"/>
        <v>T. KENDALL</v>
      </c>
      <c r="F851" t="s">
        <v>511</v>
      </c>
      <c r="G851" t="str">
        <f t="shared" si="72"/>
        <v>33018</v>
      </c>
      <c r="H851" t="s">
        <v>512</v>
      </c>
      <c r="I851" t="str">
        <f t="shared" si="73"/>
        <v>33018</v>
      </c>
      <c r="J851" t="s">
        <v>1199</v>
      </c>
    </row>
    <row r="852" spans="1:10" x14ac:dyDescent="0.25">
      <c r="A852">
        <v>76</v>
      </c>
      <c r="B852" t="str">
        <f t="shared" si="74"/>
        <v>33</v>
      </c>
      <c r="C852" t="s">
        <v>1190</v>
      </c>
      <c r="D852" t="str">
        <f>"020"</f>
        <v>020</v>
      </c>
      <c r="E852" t="str">
        <f t="shared" si="71"/>
        <v>T. LAMONT</v>
      </c>
      <c r="F852" t="s">
        <v>511</v>
      </c>
      <c r="G852" t="str">
        <f t="shared" si="72"/>
        <v>33020</v>
      </c>
      <c r="H852" t="s">
        <v>512</v>
      </c>
      <c r="I852" t="str">
        <f t="shared" si="73"/>
        <v>33020</v>
      </c>
      <c r="J852" t="s">
        <v>1200</v>
      </c>
    </row>
    <row r="853" spans="1:10" x14ac:dyDescent="0.25">
      <c r="A853">
        <v>76</v>
      </c>
      <c r="B853" t="str">
        <f t="shared" si="74"/>
        <v>33</v>
      </c>
      <c r="C853" t="s">
        <v>1190</v>
      </c>
      <c r="D853" t="str">
        <f>"022"</f>
        <v>022</v>
      </c>
      <c r="E853" t="str">
        <f t="shared" si="71"/>
        <v>T. MONTICELLO</v>
      </c>
      <c r="F853" t="s">
        <v>511</v>
      </c>
      <c r="G853" t="str">
        <f t="shared" si="72"/>
        <v>33022</v>
      </c>
      <c r="H853" t="s">
        <v>512</v>
      </c>
      <c r="I853" t="str">
        <f t="shared" si="73"/>
        <v>33022</v>
      </c>
      <c r="J853" t="s">
        <v>1054</v>
      </c>
    </row>
    <row r="854" spans="1:10" x14ac:dyDescent="0.25">
      <c r="A854">
        <v>76</v>
      </c>
      <c r="B854" t="str">
        <f t="shared" si="74"/>
        <v>33</v>
      </c>
      <c r="C854" t="s">
        <v>1190</v>
      </c>
      <c r="D854" t="str">
        <f>"024"</f>
        <v>024</v>
      </c>
      <c r="E854" t="str">
        <f t="shared" si="71"/>
        <v>T. NEW DIGGINGS</v>
      </c>
      <c r="F854" t="s">
        <v>511</v>
      </c>
      <c r="G854" t="str">
        <f t="shared" si="72"/>
        <v>33024</v>
      </c>
      <c r="H854" t="s">
        <v>512</v>
      </c>
      <c r="I854" t="str">
        <f t="shared" si="73"/>
        <v>33024</v>
      </c>
      <c r="J854" t="s">
        <v>1201</v>
      </c>
    </row>
    <row r="855" spans="1:10" x14ac:dyDescent="0.25">
      <c r="A855">
        <v>76</v>
      </c>
      <c r="B855" t="str">
        <f t="shared" si="74"/>
        <v>33</v>
      </c>
      <c r="C855" t="s">
        <v>1190</v>
      </c>
      <c r="D855" t="str">
        <f>"026"</f>
        <v>026</v>
      </c>
      <c r="E855" t="str">
        <f t="shared" si="71"/>
        <v>T. SEYMOUR</v>
      </c>
      <c r="F855" t="s">
        <v>511</v>
      </c>
      <c r="G855" t="str">
        <f t="shared" si="72"/>
        <v>33026</v>
      </c>
      <c r="H855" t="s">
        <v>512</v>
      </c>
      <c r="I855" t="str">
        <f t="shared" si="73"/>
        <v>33026</v>
      </c>
      <c r="J855" t="s">
        <v>948</v>
      </c>
    </row>
    <row r="856" spans="1:10" x14ac:dyDescent="0.25">
      <c r="A856">
        <v>76</v>
      </c>
      <c r="B856" t="str">
        <f t="shared" si="74"/>
        <v>33</v>
      </c>
      <c r="C856" t="s">
        <v>1190</v>
      </c>
      <c r="D856" t="str">
        <f>"028"</f>
        <v>028</v>
      </c>
      <c r="E856" t="str">
        <f t="shared" si="71"/>
        <v>T. SHULLSBURG</v>
      </c>
      <c r="F856" t="s">
        <v>511</v>
      </c>
      <c r="G856" t="str">
        <f t="shared" si="72"/>
        <v>33028</v>
      </c>
      <c r="H856" t="s">
        <v>512</v>
      </c>
      <c r="I856" t="str">
        <f t="shared" si="73"/>
        <v>33028</v>
      </c>
      <c r="J856" t="s">
        <v>1202</v>
      </c>
    </row>
    <row r="857" spans="1:10" x14ac:dyDescent="0.25">
      <c r="A857">
        <v>76</v>
      </c>
      <c r="B857" t="str">
        <f t="shared" si="74"/>
        <v>33</v>
      </c>
      <c r="C857" t="s">
        <v>1190</v>
      </c>
      <c r="D857" t="str">
        <f>"030"</f>
        <v>030</v>
      </c>
      <c r="E857" t="str">
        <f t="shared" si="71"/>
        <v>T. WAYNE</v>
      </c>
      <c r="F857" t="s">
        <v>511</v>
      </c>
      <c r="G857" t="str">
        <f t="shared" si="72"/>
        <v>33030</v>
      </c>
      <c r="H857" t="s">
        <v>512</v>
      </c>
      <c r="I857" t="str">
        <f t="shared" si="73"/>
        <v>33030</v>
      </c>
      <c r="J857" t="s">
        <v>1203</v>
      </c>
    </row>
    <row r="858" spans="1:10" x14ac:dyDescent="0.25">
      <c r="A858">
        <v>76</v>
      </c>
      <c r="B858" t="str">
        <f t="shared" si="74"/>
        <v>33</v>
      </c>
      <c r="C858" t="s">
        <v>1190</v>
      </c>
      <c r="D858" t="str">
        <f>"032"</f>
        <v>032</v>
      </c>
      <c r="E858" t="str">
        <f t="shared" si="71"/>
        <v>T. WHITE OAK SPRINGS</v>
      </c>
      <c r="F858" t="s">
        <v>511</v>
      </c>
      <c r="G858" t="str">
        <f t="shared" si="72"/>
        <v>33032</v>
      </c>
      <c r="H858" t="s">
        <v>512</v>
      </c>
      <c r="I858" t="str">
        <f t="shared" si="73"/>
        <v>33032</v>
      </c>
      <c r="J858" t="s">
        <v>1204</v>
      </c>
    </row>
    <row r="859" spans="1:10" x14ac:dyDescent="0.25">
      <c r="A859">
        <v>76</v>
      </c>
      <c r="B859" t="str">
        <f t="shared" si="74"/>
        <v>33</v>
      </c>
      <c r="C859" t="s">
        <v>1190</v>
      </c>
      <c r="D859" t="str">
        <f>"034"</f>
        <v>034</v>
      </c>
      <c r="E859" t="str">
        <f t="shared" si="71"/>
        <v>T. WILLOW SPRINGS</v>
      </c>
      <c r="F859" t="s">
        <v>511</v>
      </c>
      <c r="G859" t="str">
        <f t="shared" si="72"/>
        <v>33034</v>
      </c>
      <c r="H859" t="s">
        <v>512</v>
      </c>
      <c r="I859" t="str">
        <f t="shared" si="73"/>
        <v>33034</v>
      </c>
      <c r="J859" t="s">
        <v>1205</v>
      </c>
    </row>
    <row r="860" spans="1:10" x14ac:dyDescent="0.25">
      <c r="A860">
        <v>76</v>
      </c>
      <c r="B860" t="str">
        <f t="shared" si="74"/>
        <v>33</v>
      </c>
      <c r="C860" t="s">
        <v>1190</v>
      </c>
      <c r="D860" t="str">
        <f>"036"</f>
        <v>036</v>
      </c>
      <c r="E860" t="str">
        <f t="shared" si="71"/>
        <v>T. WIOTA</v>
      </c>
      <c r="F860" t="s">
        <v>511</v>
      </c>
      <c r="G860" t="str">
        <f t="shared" si="72"/>
        <v>33036</v>
      </c>
      <c r="H860" t="s">
        <v>512</v>
      </c>
      <c r="I860" t="str">
        <f t="shared" si="73"/>
        <v>33036</v>
      </c>
      <c r="J860" t="s">
        <v>1206</v>
      </c>
    </row>
    <row r="861" spans="1:10" x14ac:dyDescent="0.25">
      <c r="A861">
        <v>76</v>
      </c>
      <c r="B861" t="str">
        <f t="shared" si="74"/>
        <v>33</v>
      </c>
      <c r="C861" t="s">
        <v>1190</v>
      </c>
      <c r="D861" t="str">
        <f>"101"</f>
        <v>101</v>
      </c>
      <c r="E861" t="str">
        <f t="shared" si="71"/>
        <v>V. ARGYLE</v>
      </c>
      <c r="F861" t="s">
        <v>530</v>
      </c>
      <c r="G861" t="str">
        <f t="shared" si="72"/>
        <v>33101</v>
      </c>
      <c r="H861" t="s">
        <v>531</v>
      </c>
      <c r="I861" t="str">
        <f t="shared" si="73"/>
        <v>33101</v>
      </c>
      <c r="J861" t="s">
        <v>1191</v>
      </c>
    </row>
    <row r="862" spans="1:10" x14ac:dyDescent="0.25">
      <c r="A862">
        <v>76</v>
      </c>
      <c r="B862" t="str">
        <f t="shared" si="74"/>
        <v>33</v>
      </c>
      <c r="C862" t="s">
        <v>1190</v>
      </c>
      <c r="D862" t="str">
        <f>"106"</f>
        <v>106</v>
      </c>
      <c r="E862" t="str">
        <f t="shared" si="71"/>
        <v>V. BELMONT</v>
      </c>
      <c r="F862" t="s">
        <v>530</v>
      </c>
      <c r="G862" t="str">
        <f t="shared" si="72"/>
        <v>33106</v>
      </c>
      <c r="H862" t="s">
        <v>531</v>
      </c>
      <c r="I862" t="str">
        <f t="shared" si="73"/>
        <v>33106</v>
      </c>
      <c r="J862" t="s">
        <v>1192</v>
      </c>
    </row>
    <row r="863" spans="1:10" x14ac:dyDescent="0.25">
      <c r="A863">
        <v>76</v>
      </c>
      <c r="B863" t="str">
        <f t="shared" si="74"/>
        <v>33</v>
      </c>
      <c r="C863" t="s">
        <v>1190</v>
      </c>
      <c r="D863" t="str">
        <f>"107"</f>
        <v>107</v>
      </c>
      <c r="E863" t="str">
        <f t="shared" si="71"/>
        <v>V. BENTON</v>
      </c>
      <c r="F863" t="s">
        <v>530</v>
      </c>
      <c r="G863" t="str">
        <f t="shared" si="72"/>
        <v>33107</v>
      </c>
      <c r="H863" t="s">
        <v>531</v>
      </c>
      <c r="I863" t="str">
        <f t="shared" si="73"/>
        <v>33107</v>
      </c>
      <c r="J863" t="s">
        <v>1193</v>
      </c>
    </row>
    <row r="864" spans="1:10" x14ac:dyDescent="0.25">
      <c r="A864">
        <v>76</v>
      </c>
      <c r="B864" t="str">
        <f t="shared" si="74"/>
        <v>33</v>
      </c>
      <c r="C864" t="s">
        <v>1190</v>
      </c>
      <c r="D864" t="str">
        <f>"108"</f>
        <v>108</v>
      </c>
      <c r="E864" t="str">
        <f t="shared" si="71"/>
        <v>V. BLANCHARDVILLE</v>
      </c>
      <c r="F864" t="s">
        <v>530</v>
      </c>
      <c r="G864" t="str">
        <f t="shared" si="72"/>
        <v>33108</v>
      </c>
      <c r="H864" t="s">
        <v>531</v>
      </c>
      <c r="I864" t="str">
        <f t="shared" si="73"/>
        <v>33108</v>
      </c>
      <c r="J864" t="s">
        <v>1080</v>
      </c>
    </row>
    <row r="865" spans="1:10" x14ac:dyDescent="0.25">
      <c r="A865">
        <v>76</v>
      </c>
      <c r="B865" t="str">
        <f t="shared" si="74"/>
        <v>33</v>
      </c>
      <c r="C865" t="s">
        <v>1190</v>
      </c>
      <c r="D865" t="str">
        <f>"131"</f>
        <v>131</v>
      </c>
      <c r="E865" t="str">
        <f t="shared" si="71"/>
        <v>V. GRATIOT</v>
      </c>
      <c r="F865" t="s">
        <v>530</v>
      </c>
      <c r="G865" t="str">
        <f t="shared" si="72"/>
        <v>33131</v>
      </c>
      <c r="H865" t="s">
        <v>531</v>
      </c>
      <c r="I865" t="str">
        <f t="shared" si="73"/>
        <v>33131</v>
      </c>
      <c r="J865" t="s">
        <v>1198</v>
      </c>
    </row>
    <row r="866" spans="1:10" x14ac:dyDescent="0.25">
      <c r="A866">
        <v>76</v>
      </c>
      <c r="B866" t="str">
        <f t="shared" si="74"/>
        <v>33</v>
      </c>
      <c r="C866" t="s">
        <v>1190</v>
      </c>
      <c r="D866" t="str">
        <f>"136"</f>
        <v>136</v>
      </c>
      <c r="E866" t="str">
        <f t="shared" si="71"/>
        <v>V. HAZEL GREEN</v>
      </c>
      <c r="F866" t="s">
        <v>530</v>
      </c>
      <c r="G866" t="str">
        <f t="shared" si="72"/>
        <v>33136</v>
      </c>
      <c r="H866" t="s">
        <v>531</v>
      </c>
      <c r="I866" t="str">
        <f t="shared" si="73"/>
        <v>33136</v>
      </c>
      <c r="J866" t="s">
        <v>1010</v>
      </c>
    </row>
    <row r="867" spans="1:10" x14ac:dyDescent="0.25">
      <c r="A867">
        <v>76</v>
      </c>
      <c r="B867" t="str">
        <f t="shared" si="74"/>
        <v>33</v>
      </c>
      <c r="C867" t="s">
        <v>1190</v>
      </c>
      <c r="D867" t="str">
        <f>"181"</f>
        <v>181</v>
      </c>
      <c r="E867" t="str">
        <f t="shared" si="71"/>
        <v>V. SOUTH WAYNE</v>
      </c>
      <c r="F867" t="s">
        <v>530</v>
      </c>
      <c r="G867" t="str">
        <f t="shared" si="72"/>
        <v>33181</v>
      </c>
      <c r="H867" t="s">
        <v>531</v>
      </c>
      <c r="I867" t="str">
        <f t="shared" si="73"/>
        <v>33181</v>
      </c>
      <c r="J867" t="s">
        <v>1207</v>
      </c>
    </row>
    <row r="868" spans="1:10" x14ac:dyDescent="0.25">
      <c r="A868">
        <v>76</v>
      </c>
      <c r="B868" t="str">
        <f t="shared" si="74"/>
        <v>33</v>
      </c>
      <c r="C868" t="s">
        <v>1190</v>
      </c>
      <c r="D868" t="str">
        <f>"211"</f>
        <v>211</v>
      </c>
      <c r="E868" t="str">
        <f t="shared" si="71"/>
        <v>C. CUBA CITY</v>
      </c>
      <c r="F868" t="s">
        <v>533</v>
      </c>
      <c r="G868" t="str">
        <f t="shared" si="72"/>
        <v>33211</v>
      </c>
      <c r="H868" t="s">
        <v>534</v>
      </c>
      <c r="I868" t="str">
        <f t="shared" si="73"/>
        <v>33211</v>
      </c>
      <c r="J868" t="s">
        <v>1039</v>
      </c>
    </row>
    <row r="869" spans="1:10" x14ac:dyDescent="0.25">
      <c r="A869">
        <v>76</v>
      </c>
      <c r="B869" t="str">
        <f t="shared" si="74"/>
        <v>33</v>
      </c>
      <c r="C869" t="s">
        <v>1190</v>
      </c>
      <c r="D869" t="str">
        <f>"216"</f>
        <v>216</v>
      </c>
      <c r="E869" t="str">
        <f t="shared" si="71"/>
        <v>C. DARLINGTON</v>
      </c>
      <c r="F869" t="s">
        <v>533</v>
      </c>
      <c r="G869" t="str">
        <f t="shared" si="72"/>
        <v>33216</v>
      </c>
      <c r="H869" t="s">
        <v>534</v>
      </c>
      <c r="I869" t="str">
        <f t="shared" si="73"/>
        <v>33216</v>
      </c>
      <c r="J869" t="s">
        <v>1195</v>
      </c>
    </row>
    <row r="870" spans="1:10" x14ac:dyDescent="0.25">
      <c r="A870">
        <v>76</v>
      </c>
      <c r="B870" t="str">
        <f t="shared" si="74"/>
        <v>33</v>
      </c>
      <c r="C870" t="s">
        <v>1190</v>
      </c>
      <c r="D870" t="str">
        <f>"281"</f>
        <v>281</v>
      </c>
      <c r="E870" t="str">
        <f t="shared" si="71"/>
        <v>C. SHULLSBURG</v>
      </c>
      <c r="F870" t="s">
        <v>533</v>
      </c>
      <c r="G870" t="str">
        <f t="shared" si="72"/>
        <v>33281</v>
      </c>
      <c r="H870" t="s">
        <v>534</v>
      </c>
      <c r="I870" t="str">
        <f t="shared" si="73"/>
        <v>33281</v>
      </c>
      <c r="J870" t="s">
        <v>1202</v>
      </c>
    </row>
    <row r="871" spans="1:10" x14ac:dyDescent="0.25">
      <c r="A871">
        <v>81</v>
      </c>
      <c r="B871" t="str">
        <f t="shared" ref="B871:B889" si="75">"34"</f>
        <v>34</v>
      </c>
      <c r="C871" t="s">
        <v>1208</v>
      </c>
      <c r="D871" t="str">
        <f>"002"</f>
        <v>002</v>
      </c>
      <c r="E871" t="str">
        <f t="shared" si="71"/>
        <v>T. ACKLEY</v>
      </c>
      <c r="F871" t="s">
        <v>511</v>
      </c>
      <c r="G871" t="str">
        <f t="shared" si="72"/>
        <v>34002</v>
      </c>
      <c r="H871" t="s">
        <v>512</v>
      </c>
      <c r="I871" t="str">
        <f t="shared" si="73"/>
        <v>34002</v>
      </c>
      <c r="J871" t="s">
        <v>1209</v>
      </c>
    </row>
    <row r="872" spans="1:10" x14ac:dyDescent="0.25">
      <c r="A872">
        <v>81</v>
      </c>
      <c r="B872" t="str">
        <f t="shared" si="75"/>
        <v>34</v>
      </c>
      <c r="C872" t="s">
        <v>1208</v>
      </c>
      <c r="D872" t="str">
        <f>"004"</f>
        <v>004</v>
      </c>
      <c r="E872" t="str">
        <f t="shared" si="71"/>
        <v>T. AINSWORTH</v>
      </c>
      <c r="F872" t="s">
        <v>511</v>
      </c>
      <c r="G872" t="str">
        <f t="shared" si="72"/>
        <v>34004</v>
      </c>
      <c r="H872" t="s">
        <v>512</v>
      </c>
      <c r="I872" t="str">
        <f t="shared" si="73"/>
        <v>34004</v>
      </c>
      <c r="J872" t="s">
        <v>1210</v>
      </c>
    </row>
    <row r="873" spans="1:10" x14ac:dyDescent="0.25">
      <c r="A873">
        <v>81</v>
      </c>
      <c r="B873" t="str">
        <f t="shared" si="75"/>
        <v>34</v>
      </c>
      <c r="C873" t="s">
        <v>1208</v>
      </c>
      <c r="D873" t="str">
        <f>"006"</f>
        <v>006</v>
      </c>
      <c r="E873" t="str">
        <f t="shared" si="71"/>
        <v>T. ANTIGO</v>
      </c>
      <c r="F873" t="s">
        <v>511</v>
      </c>
      <c r="G873" t="str">
        <f t="shared" si="72"/>
        <v>34006</v>
      </c>
      <c r="H873" t="s">
        <v>512</v>
      </c>
      <c r="I873" t="str">
        <f t="shared" si="73"/>
        <v>34006</v>
      </c>
      <c r="J873" t="s">
        <v>1211</v>
      </c>
    </row>
    <row r="874" spans="1:10" x14ac:dyDescent="0.25">
      <c r="A874">
        <v>81</v>
      </c>
      <c r="B874" t="str">
        <f t="shared" si="75"/>
        <v>34</v>
      </c>
      <c r="C874" t="s">
        <v>1208</v>
      </c>
      <c r="D874" t="str">
        <f>"008"</f>
        <v>008</v>
      </c>
      <c r="E874" t="str">
        <f t="shared" si="71"/>
        <v>T. ELCHO</v>
      </c>
      <c r="F874" t="s">
        <v>511</v>
      </c>
      <c r="G874" t="str">
        <f t="shared" si="72"/>
        <v>34008</v>
      </c>
      <c r="H874" t="s">
        <v>512</v>
      </c>
      <c r="I874" t="str">
        <f t="shared" si="73"/>
        <v>34008</v>
      </c>
      <c r="J874" t="s">
        <v>1212</v>
      </c>
    </row>
    <row r="875" spans="1:10" x14ac:dyDescent="0.25">
      <c r="A875">
        <v>81</v>
      </c>
      <c r="B875" t="str">
        <f t="shared" si="75"/>
        <v>34</v>
      </c>
      <c r="C875" t="s">
        <v>1208</v>
      </c>
      <c r="D875" t="str">
        <f>"010"</f>
        <v>010</v>
      </c>
      <c r="E875" t="str">
        <f t="shared" si="71"/>
        <v>T. EVERGREEN</v>
      </c>
      <c r="F875" t="s">
        <v>511</v>
      </c>
      <c r="G875" t="str">
        <f t="shared" si="72"/>
        <v>34010</v>
      </c>
      <c r="H875" t="s">
        <v>512</v>
      </c>
      <c r="I875" t="str">
        <f t="shared" si="73"/>
        <v>34010</v>
      </c>
      <c r="J875" t="s">
        <v>1213</v>
      </c>
    </row>
    <row r="876" spans="1:10" x14ac:dyDescent="0.25">
      <c r="A876">
        <v>81</v>
      </c>
      <c r="B876" t="str">
        <f t="shared" si="75"/>
        <v>34</v>
      </c>
      <c r="C876" t="s">
        <v>1208</v>
      </c>
      <c r="D876" t="str">
        <f>"012"</f>
        <v>012</v>
      </c>
      <c r="E876" t="str">
        <f t="shared" si="71"/>
        <v>T. LANGLADE</v>
      </c>
      <c r="F876" t="s">
        <v>511</v>
      </c>
      <c r="G876" t="str">
        <f t="shared" si="72"/>
        <v>34012</v>
      </c>
      <c r="H876" t="s">
        <v>512</v>
      </c>
      <c r="I876" t="str">
        <f t="shared" si="73"/>
        <v>34012</v>
      </c>
      <c r="J876" t="s">
        <v>1214</v>
      </c>
    </row>
    <row r="877" spans="1:10" x14ac:dyDescent="0.25">
      <c r="A877">
        <v>81</v>
      </c>
      <c r="B877" t="str">
        <f t="shared" si="75"/>
        <v>34</v>
      </c>
      <c r="C877" t="s">
        <v>1208</v>
      </c>
      <c r="D877" t="str">
        <f>"014"</f>
        <v>014</v>
      </c>
      <c r="E877" t="str">
        <f t="shared" si="71"/>
        <v>T. NEVA</v>
      </c>
      <c r="F877" t="s">
        <v>511</v>
      </c>
      <c r="G877" t="str">
        <f t="shared" si="72"/>
        <v>34014</v>
      </c>
      <c r="H877" t="s">
        <v>512</v>
      </c>
      <c r="I877" t="str">
        <f t="shared" si="73"/>
        <v>34014</v>
      </c>
      <c r="J877" t="s">
        <v>1215</v>
      </c>
    </row>
    <row r="878" spans="1:10" x14ac:dyDescent="0.25">
      <c r="A878">
        <v>81</v>
      </c>
      <c r="B878" t="str">
        <f t="shared" si="75"/>
        <v>34</v>
      </c>
      <c r="C878" t="s">
        <v>1208</v>
      </c>
      <c r="D878" t="str">
        <f>"016"</f>
        <v>016</v>
      </c>
      <c r="E878" t="str">
        <f t="shared" si="71"/>
        <v>T. NORWOOD</v>
      </c>
      <c r="F878" t="s">
        <v>511</v>
      </c>
      <c r="G878" t="str">
        <f t="shared" si="72"/>
        <v>34016</v>
      </c>
      <c r="H878" t="s">
        <v>512</v>
      </c>
      <c r="I878" t="str">
        <f t="shared" si="73"/>
        <v>34016</v>
      </c>
      <c r="J878" t="s">
        <v>1216</v>
      </c>
    </row>
    <row r="879" spans="1:10" x14ac:dyDescent="0.25">
      <c r="A879">
        <v>81</v>
      </c>
      <c r="B879" t="str">
        <f t="shared" si="75"/>
        <v>34</v>
      </c>
      <c r="C879" t="s">
        <v>1208</v>
      </c>
      <c r="D879" t="str">
        <f>"018"</f>
        <v>018</v>
      </c>
      <c r="E879" t="str">
        <f t="shared" si="71"/>
        <v>T. PARRISH</v>
      </c>
      <c r="F879" t="s">
        <v>511</v>
      </c>
      <c r="G879" t="str">
        <f t="shared" si="72"/>
        <v>34018</v>
      </c>
      <c r="H879" t="s">
        <v>512</v>
      </c>
      <c r="I879" t="str">
        <f t="shared" si="73"/>
        <v>34018</v>
      </c>
      <c r="J879" t="s">
        <v>1217</v>
      </c>
    </row>
    <row r="880" spans="1:10" x14ac:dyDescent="0.25">
      <c r="A880">
        <v>81</v>
      </c>
      <c r="B880" t="str">
        <f t="shared" si="75"/>
        <v>34</v>
      </c>
      <c r="C880" t="s">
        <v>1208</v>
      </c>
      <c r="D880" t="str">
        <f>"020"</f>
        <v>020</v>
      </c>
      <c r="E880" t="str">
        <f t="shared" si="71"/>
        <v>T. PECK</v>
      </c>
      <c r="F880" t="s">
        <v>511</v>
      </c>
      <c r="G880" t="str">
        <f t="shared" si="72"/>
        <v>34020</v>
      </c>
      <c r="H880" t="s">
        <v>512</v>
      </c>
      <c r="I880" t="str">
        <f t="shared" si="73"/>
        <v>34020</v>
      </c>
      <c r="J880" t="s">
        <v>1218</v>
      </c>
    </row>
    <row r="881" spans="1:10" x14ac:dyDescent="0.25">
      <c r="A881">
        <v>81</v>
      </c>
      <c r="B881" t="str">
        <f t="shared" si="75"/>
        <v>34</v>
      </c>
      <c r="C881" t="s">
        <v>1208</v>
      </c>
      <c r="D881" t="str">
        <f>"022"</f>
        <v>022</v>
      </c>
      <c r="E881" t="str">
        <f t="shared" si="71"/>
        <v>T. POLAR</v>
      </c>
      <c r="F881" t="s">
        <v>511</v>
      </c>
      <c r="G881" t="str">
        <f t="shared" si="72"/>
        <v>34022</v>
      </c>
      <c r="H881" t="s">
        <v>512</v>
      </c>
      <c r="I881" t="str">
        <f t="shared" si="73"/>
        <v>34022</v>
      </c>
      <c r="J881" t="s">
        <v>1219</v>
      </c>
    </row>
    <row r="882" spans="1:10" x14ac:dyDescent="0.25">
      <c r="A882">
        <v>81</v>
      </c>
      <c r="B882" t="str">
        <f t="shared" si="75"/>
        <v>34</v>
      </c>
      <c r="C882" t="s">
        <v>1208</v>
      </c>
      <c r="D882" t="str">
        <f>"024"</f>
        <v>024</v>
      </c>
      <c r="E882" t="str">
        <f t="shared" si="71"/>
        <v>T. PRICE</v>
      </c>
      <c r="F882" t="s">
        <v>511</v>
      </c>
      <c r="G882" t="str">
        <f t="shared" si="72"/>
        <v>34024</v>
      </c>
      <c r="H882" t="s">
        <v>512</v>
      </c>
      <c r="I882" t="str">
        <f t="shared" si="73"/>
        <v>34024</v>
      </c>
      <c r="J882" t="s">
        <v>1220</v>
      </c>
    </row>
    <row r="883" spans="1:10" x14ac:dyDescent="0.25">
      <c r="A883">
        <v>81</v>
      </c>
      <c r="B883" t="str">
        <f t="shared" si="75"/>
        <v>34</v>
      </c>
      <c r="C883" t="s">
        <v>1208</v>
      </c>
      <c r="D883" t="str">
        <f>"026"</f>
        <v>026</v>
      </c>
      <c r="E883" t="str">
        <f t="shared" si="71"/>
        <v>T. ROLLING</v>
      </c>
      <c r="F883" t="s">
        <v>511</v>
      </c>
      <c r="G883" t="str">
        <f t="shared" si="72"/>
        <v>34026</v>
      </c>
      <c r="H883" t="s">
        <v>512</v>
      </c>
      <c r="I883" t="str">
        <f t="shared" si="73"/>
        <v>34026</v>
      </c>
      <c r="J883" t="s">
        <v>1221</v>
      </c>
    </row>
    <row r="884" spans="1:10" x14ac:dyDescent="0.25">
      <c r="A884">
        <v>81</v>
      </c>
      <c r="B884" t="str">
        <f t="shared" si="75"/>
        <v>34</v>
      </c>
      <c r="C884" t="s">
        <v>1208</v>
      </c>
      <c r="D884" t="str">
        <f>"028"</f>
        <v>028</v>
      </c>
      <c r="E884" t="str">
        <f t="shared" si="71"/>
        <v>T. SUMMIT</v>
      </c>
      <c r="F884" t="s">
        <v>511</v>
      </c>
      <c r="G884" t="str">
        <f t="shared" si="72"/>
        <v>34028</v>
      </c>
      <c r="H884" t="s">
        <v>512</v>
      </c>
      <c r="I884" t="str">
        <f t="shared" si="73"/>
        <v>34028</v>
      </c>
      <c r="J884" t="s">
        <v>911</v>
      </c>
    </row>
    <row r="885" spans="1:10" x14ac:dyDescent="0.25">
      <c r="A885">
        <v>81</v>
      </c>
      <c r="B885" t="str">
        <f t="shared" si="75"/>
        <v>34</v>
      </c>
      <c r="C885" t="s">
        <v>1208</v>
      </c>
      <c r="D885" t="str">
        <f>"030"</f>
        <v>030</v>
      </c>
      <c r="E885" t="str">
        <f t="shared" si="71"/>
        <v>T. UPHAM</v>
      </c>
      <c r="F885" t="s">
        <v>511</v>
      </c>
      <c r="G885" t="str">
        <f t="shared" si="72"/>
        <v>34030</v>
      </c>
      <c r="H885" t="s">
        <v>512</v>
      </c>
      <c r="I885" t="str">
        <f t="shared" si="73"/>
        <v>34030</v>
      </c>
      <c r="J885" t="s">
        <v>1222</v>
      </c>
    </row>
    <row r="886" spans="1:10" x14ac:dyDescent="0.25">
      <c r="A886">
        <v>81</v>
      </c>
      <c r="B886" t="str">
        <f t="shared" si="75"/>
        <v>34</v>
      </c>
      <c r="C886" t="s">
        <v>1208</v>
      </c>
      <c r="D886" t="str">
        <f>"032"</f>
        <v>032</v>
      </c>
      <c r="E886" t="str">
        <f t="shared" si="71"/>
        <v>T. VILAS</v>
      </c>
      <c r="F886" t="s">
        <v>511</v>
      </c>
      <c r="G886" t="str">
        <f t="shared" si="72"/>
        <v>34032</v>
      </c>
      <c r="H886" t="s">
        <v>512</v>
      </c>
      <c r="I886" t="str">
        <f t="shared" si="73"/>
        <v>34032</v>
      </c>
      <c r="J886" t="s">
        <v>1223</v>
      </c>
    </row>
    <row r="887" spans="1:10" x14ac:dyDescent="0.25">
      <c r="A887">
        <v>81</v>
      </c>
      <c r="B887" t="str">
        <f t="shared" si="75"/>
        <v>34</v>
      </c>
      <c r="C887" t="s">
        <v>1208</v>
      </c>
      <c r="D887" t="str">
        <f>"034"</f>
        <v>034</v>
      </c>
      <c r="E887" t="str">
        <f t="shared" si="71"/>
        <v>T. WOLF RIVER</v>
      </c>
      <c r="F887" t="s">
        <v>511</v>
      </c>
      <c r="G887" t="str">
        <f t="shared" si="72"/>
        <v>34034</v>
      </c>
      <c r="H887" t="s">
        <v>512</v>
      </c>
      <c r="I887" t="str">
        <f t="shared" si="73"/>
        <v>34034</v>
      </c>
      <c r="J887" t="s">
        <v>1224</v>
      </c>
    </row>
    <row r="888" spans="1:10" x14ac:dyDescent="0.25">
      <c r="A888">
        <v>81</v>
      </c>
      <c r="B888" t="str">
        <f t="shared" si="75"/>
        <v>34</v>
      </c>
      <c r="C888" t="s">
        <v>1208</v>
      </c>
      <c r="D888" t="str">
        <f>"191"</f>
        <v>191</v>
      </c>
      <c r="E888" t="str">
        <f t="shared" si="71"/>
        <v>V. WHITE LAKE</v>
      </c>
      <c r="F888" t="s">
        <v>530</v>
      </c>
      <c r="G888" t="str">
        <f t="shared" si="72"/>
        <v>34191</v>
      </c>
      <c r="H888" t="s">
        <v>531</v>
      </c>
      <c r="I888" t="str">
        <f t="shared" si="73"/>
        <v>34191</v>
      </c>
      <c r="J888" t="s">
        <v>1225</v>
      </c>
    </row>
    <row r="889" spans="1:10" x14ac:dyDescent="0.25">
      <c r="A889">
        <v>81</v>
      </c>
      <c r="B889" t="str">
        <f t="shared" si="75"/>
        <v>34</v>
      </c>
      <c r="C889" t="s">
        <v>1208</v>
      </c>
      <c r="D889" t="str">
        <f>"201"</f>
        <v>201</v>
      </c>
      <c r="E889" t="str">
        <f t="shared" si="71"/>
        <v>C. ANTIGO</v>
      </c>
      <c r="F889" t="s">
        <v>533</v>
      </c>
      <c r="G889" t="str">
        <f t="shared" si="72"/>
        <v>34201</v>
      </c>
      <c r="H889" t="s">
        <v>534</v>
      </c>
      <c r="I889" t="str">
        <f t="shared" si="73"/>
        <v>34201</v>
      </c>
      <c r="J889" t="s">
        <v>1211</v>
      </c>
    </row>
    <row r="890" spans="1:10" x14ac:dyDescent="0.25">
      <c r="A890">
        <v>79</v>
      </c>
      <c r="B890" t="str">
        <f t="shared" ref="B890:B907" si="76">"35"</f>
        <v>35</v>
      </c>
      <c r="C890" t="s">
        <v>1226</v>
      </c>
      <c r="D890" t="str">
        <f>"002"</f>
        <v>002</v>
      </c>
      <c r="E890" t="str">
        <f t="shared" si="71"/>
        <v>T. BIRCH</v>
      </c>
      <c r="F890" t="s">
        <v>511</v>
      </c>
      <c r="G890" t="str">
        <f t="shared" si="72"/>
        <v>35002</v>
      </c>
      <c r="H890" t="s">
        <v>512</v>
      </c>
      <c r="I890" t="str">
        <f t="shared" si="73"/>
        <v>35002</v>
      </c>
      <c r="J890" t="s">
        <v>1227</v>
      </c>
    </row>
    <row r="891" spans="1:10" x14ac:dyDescent="0.25">
      <c r="A891">
        <v>79</v>
      </c>
      <c r="B891" t="str">
        <f t="shared" si="76"/>
        <v>35</v>
      </c>
      <c r="C891" t="s">
        <v>1226</v>
      </c>
      <c r="D891" t="str">
        <f>"004"</f>
        <v>004</v>
      </c>
      <c r="E891" t="str">
        <f t="shared" si="71"/>
        <v>T. BRADLEY</v>
      </c>
      <c r="F891" t="s">
        <v>511</v>
      </c>
      <c r="G891" t="str">
        <f t="shared" si="72"/>
        <v>35004</v>
      </c>
      <c r="H891" t="s">
        <v>512</v>
      </c>
      <c r="I891" t="str">
        <f t="shared" si="73"/>
        <v>35004</v>
      </c>
      <c r="J891" t="s">
        <v>1228</v>
      </c>
    </row>
    <row r="892" spans="1:10" x14ac:dyDescent="0.25">
      <c r="A892">
        <v>79</v>
      </c>
      <c r="B892" t="str">
        <f t="shared" si="76"/>
        <v>35</v>
      </c>
      <c r="C892" t="s">
        <v>1226</v>
      </c>
      <c r="D892" t="str">
        <f>"006"</f>
        <v>006</v>
      </c>
      <c r="E892" t="str">
        <f t="shared" si="71"/>
        <v>T. CORNING</v>
      </c>
      <c r="F892" t="s">
        <v>511</v>
      </c>
      <c r="G892" t="str">
        <f t="shared" si="72"/>
        <v>35006</v>
      </c>
      <c r="H892" t="s">
        <v>512</v>
      </c>
      <c r="I892" t="str">
        <f t="shared" si="73"/>
        <v>35006</v>
      </c>
      <c r="J892" t="s">
        <v>1229</v>
      </c>
    </row>
    <row r="893" spans="1:10" x14ac:dyDescent="0.25">
      <c r="A893">
        <v>79</v>
      </c>
      <c r="B893" t="str">
        <f t="shared" si="76"/>
        <v>35</v>
      </c>
      <c r="C893" t="s">
        <v>1226</v>
      </c>
      <c r="D893" t="str">
        <f>"008"</f>
        <v>008</v>
      </c>
      <c r="E893" t="str">
        <f t="shared" si="71"/>
        <v>T. HARDING</v>
      </c>
      <c r="F893" t="s">
        <v>511</v>
      </c>
      <c r="G893" t="str">
        <f t="shared" si="72"/>
        <v>35008</v>
      </c>
      <c r="H893" t="s">
        <v>512</v>
      </c>
      <c r="I893" t="str">
        <f t="shared" si="73"/>
        <v>35008</v>
      </c>
      <c r="J893" t="s">
        <v>1230</v>
      </c>
    </row>
    <row r="894" spans="1:10" x14ac:dyDescent="0.25">
      <c r="A894">
        <v>79</v>
      </c>
      <c r="B894" t="str">
        <f t="shared" si="76"/>
        <v>35</v>
      </c>
      <c r="C894" t="s">
        <v>1226</v>
      </c>
      <c r="D894" t="str">
        <f>"010"</f>
        <v>010</v>
      </c>
      <c r="E894" t="str">
        <f t="shared" si="71"/>
        <v>T. HARRISON</v>
      </c>
      <c r="F894" t="s">
        <v>511</v>
      </c>
      <c r="G894" t="str">
        <f t="shared" si="72"/>
        <v>35010</v>
      </c>
      <c r="H894" t="s">
        <v>512</v>
      </c>
      <c r="I894" t="str">
        <f t="shared" si="73"/>
        <v>35010</v>
      </c>
      <c r="J894" t="s">
        <v>674</v>
      </c>
    </row>
    <row r="895" spans="1:10" x14ac:dyDescent="0.25">
      <c r="A895">
        <v>79</v>
      </c>
      <c r="B895" t="str">
        <f t="shared" si="76"/>
        <v>35</v>
      </c>
      <c r="C895" t="s">
        <v>1226</v>
      </c>
      <c r="D895" t="str">
        <f>"012"</f>
        <v>012</v>
      </c>
      <c r="E895" t="str">
        <f t="shared" si="71"/>
        <v>T. KING</v>
      </c>
      <c r="F895" t="s">
        <v>511</v>
      </c>
      <c r="G895" t="str">
        <f t="shared" si="72"/>
        <v>35012</v>
      </c>
      <c r="H895" t="s">
        <v>512</v>
      </c>
      <c r="I895" t="str">
        <f t="shared" si="73"/>
        <v>35012</v>
      </c>
      <c r="J895" t="s">
        <v>1231</v>
      </c>
    </row>
    <row r="896" spans="1:10" x14ac:dyDescent="0.25">
      <c r="A896">
        <v>79</v>
      </c>
      <c r="B896" t="str">
        <f t="shared" si="76"/>
        <v>35</v>
      </c>
      <c r="C896" t="s">
        <v>1226</v>
      </c>
      <c r="D896" t="str">
        <f>"014"</f>
        <v>014</v>
      </c>
      <c r="E896" t="str">
        <f t="shared" si="71"/>
        <v>T. MERRILL</v>
      </c>
      <c r="F896" t="s">
        <v>511</v>
      </c>
      <c r="G896" t="str">
        <f t="shared" si="72"/>
        <v>35014</v>
      </c>
      <c r="H896" t="s">
        <v>512</v>
      </c>
      <c r="I896" t="str">
        <f t="shared" si="73"/>
        <v>35014</v>
      </c>
      <c r="J896" t="s">
        <v>1232</v>
      </c>
    </row>
    <row r="897" spans="1:10" x14ac:dyDescent="0.25">
      <c r="A897">
        <v>79</v>
      </c>
      <c r="B897" t="str">
        <f t="shared" si="76"/>
        <v>35</v>
      </c>
      <c r="C897" t="s">
        <v>1226</v>
      </c>
      <c r="D897" t="str">
        <f>"016"</f>
        <v>016</v>
      </c>
      <c r="E897" t="str">
        <f t="shared" si="71"/>
        <v>T. PINE RIVER</v>
      </c>
      <c r="F897" t="s">
        <v>511</v>
      </c>
      <c r="G897" t="str">
        <f t="shared" si="72"/>
        <v>35016</v>
      </c>
      <c r="H897" t="s">
        <v>512</v>
      </c>
      <c r="I897" t="str">
        <f t="shared" si="73"/>
        <v>35016</v>
      </c>
      <c r="J897" t="s">
        <v>1233</v>
      </c>
    </row>
    <row r="898" spans="1:10" x14ac:dyDescent="0.25">
      <c r="A898">
        <v>79</v>
      </c>
      <c r="B898" t="str">
        <f t="shared" si="76"/>
        <v>35</v>
      </c>
      <c r="C898" t="s">
        <v>1226</v>
      </c>
      <c r="D898" t="str">
        <f>"018"</f>
        <v>018</v>
      </c>
      <c r="E898" t="str">
        <f t="shared" ref="E898:E961" si="77">F898&amp;J898</f>
        <v>T. ROCK FALLS</v>
      </c>
      <c r="F898" t="s">
        <v>511</v>
      </c>
      <c r="G898" t="str">
        <f t="shared" ref="G898:G961" si="78">B898&amp;D898</f>
        <v>35018</v>
      </c>
      <c r="H898" t="s">
        <v>512</v>
      </c>
      <c r="I898" t="str">
        <f t="shared" si="73"/>
        <v>35018</v>
      </c>
      <c r="J898" t="s">
        <v>1234</v>
      </c>
    </row>
    <row r="899" spans="1:10" x14ac:dyDescent="0.25">
      <c r="A899">
        <v>79</v>
      </c>
      <c r="B899" t="str">
        <f t="shared" si="76"/>
        <v>35</v>
      </c>
      <c r="C899" t="s">
        <v>1226</v>
      </c>
      <c r="D899" t="str">
        <f>"020"</f>
        <v>020</v>
      </c>
      <c r="E899" t="str">
        <f t="shared" si="77"/>
        <v>T. RUSSELL</v>
      </c>
      <c r="F899" t="s">
        <v>511</v>
      </c>
      <c r="G899" t="str">
        <f t="shared" si="78"/>
        <v>35020</v>
      </c>
      <c r="H899" t="s">
        <v>512</v>
      </c>
      <c r="I899" t="str">
        <f t="shared" ref="I899:I962" si="79">B899&amp;D899</f>
        <v>35020</v>
      </c>
      <c r="J899" t="s">
        <v>603</v>
      </c>
    </row>
    <row r="900" spans="1:10" x14ac:dyDescent="0.25">
      <c r="A900">
        <v>79</v>
      </c>
      <c r="B900" t="str">
        <f t="shared" si="76"/>
        <v>35</v>
      </c>
      <c r="C900" t="s">
        <v>1226</v>
      </c>
      <c r="D900" t="str">
        <f>"022"</f>
        <v>022</v>
      </c>
      <c r="E900" t="str">
        <f t="shared" si="77"/>
        <v>T. SCHLEY</v>
      </c>
      <c r="F900" t="s">
        <v>511</v>
      </c>
      <c r="G900" t="str">
        <f t="shared" si="78"/>
        <v>35022</v>
      </c>
      <c r="H900" t="s">
        <v>512</v>
      </c>
      <c r="I900" t="str">
        <f t="shared" si="79"/>
        <v>35022</v>
      </c>
      <c r="J900" t="s">
        <v>1235</v>
      </c>
    </row>
    <row r="901" spans="1:10" x14ac:dyDescent="0.25">
      <c r="A901">
        <v>79</v>
      </c>
      <c r="B901" t="str">
        <f t="shared" si="76"/>
        <v>35</v>
      </c>
      <c r="C901" t="s">
        <v>1226</v>
      </c>
      <c r="D901" t="str">
        <f>"024"</f>
        <v>024</v>
      </c>
      <c r="E901" t="str">
        <f t="shared" si="77"/>
        <v>T. SCOTT</v>
      </c>
      <c r="F901" t="s">
        <v>511</v>
      </c>
      <c r="G901" t="str">
        <f t="shared" si="78"/>
        <v>35024</v>
      </c>
      <c r="H901" t="s">
        <v>512</v>
      </c>
      <c r="I901" t="str">
        <f t="shared" si="79"/>
        <v>35024</v>
      </c>
      <c r="J901" t="s">
        <v>618</v>
      </c>
    </row>
    <row r="902" spans="1:10" x14ac:dyDescent="0.25">
      <c r="A902">
        <v>79</v>
      </c>
      <c r="B902" t="str">
        <f t="shared" si="76"/>
        <v>35</v>
      </c>
      <c r="C902" t="s">
        <v>1226</v>
      </c>
      <c r="D902" t="str">
        <f>"026"</f>
        <v>026</v>
      </c>
      <c r="E902" t="str">
        <f t="shared" si="77"/>
        <v>T. SKANAWAN</v>
      </c>
      <c r="F902" t="s">
        <v>511</v>
      </c>
      <c r="G902" t="str">
        <f t="shared" si="78"/>
        <v>35026</v>
      </c>
      <c r="H902" t="s">
        <v>512</v>
      </c>
      <c r="I902" t="str">
        <f t="shared" si="79"/>
        <v>35026</v>
      </c>
      <c r="J902" t="s">
        <v>1236</v>
      </c>
    </row>
    <row r="903" spans="1:10" x14ac:dyDescent="0.25">
      <c r="A903">
        <v>79</v>
      </c>
      <c r="B903" t="str">
        <f t="shared" si="76"/>
        <v>35</v>
      </c>
      <c r="C903" t="s">
        <v>1226</v>
      </c>
      <c r="D903" t="str">
        <f>"028"</f>
        <v>028</v>
      </c>
      <c r="E903" t="str">
        <f t="shared" si="77"/>
        <v>T. SOMO</v>
      </c>
      <c r="F903" t="s">
        <v>511</v>
      </c>
      <c r="G903" t="str">
        <f t="shared" si="78"/>
        <v>35028</v>
      </c>
      <c r="H903" t="s">
        <v>512</v>
      </c>
      <c r="I903" t="str">
        <f t="shared" si="79"/>
        <v>35028</v>
      </c>
      <c r="J903" t="s">
        <v>1237</v>
      </c>
    </row>
    <row r="904" spans="1:10" x14ac:dyDescent="0.25">
      <c r="A904">
        <v>79</v>
      </c>
      <c r="B904" t="str">
        <f t="shared" si="76"/>
        <v>35</v>
      </c>
      <c r="C904" t="s">
        <v>1226</v>
      </c>
      <c r="D904" t="str">
        <f>"030"</f>
        <v>030</v>
      </c>
      <c r="E904" t="str">
        <f t="shared" si="77"/>
        <v>T. TOMAHAWK</v>
      </c>
      <c r="F904" t="s">
        <v>511</v>
      </c>
      <c r="G904" t="str">
        <f t="shared" si="78"/>
        <v>35030</v>
      </c>
      <c r="H904" t="s">
        <v>512</v>
      </c>
      <c r="I904" t="str">
        <f t="shared" si="79"/>
        <v>35030</v>
      </c>
      <c r="J904" t="s">
        <v>1238</v>
      </c>
    </row>
    <row r="905" spans="1:10" x14ac:dyDescent="0.25">
      <c r="A905">
        <v>79</v>
      </c>
      <c r="B905" t="str">
        <f t="shared" si="76"/>
        <v>35</v>
      </c>
      <c r="C905" t="s">
        <v>1226</v>
      </c>
      <c r="D905" t="str">
        <f>"032"</f>
        <v>032</v>
      </c>
      <c r="E905" t="str">
        <f t="shared" si="77"/>
        <v>T. WILSON</v>
      </c>
      <c r="F905" t="s">
        <v>511</v>
      </c>
      <c r="G905" t="str">
        <f t="shared" si="78"/>
        <v>35032</v>
      </c>
      <c r="H905" t="s">
        <v>512</v>
      </c>
      <c r="I905" t="str">
        <f t="shared" si="79"/>
        <v>35032</v>
      </c>
      <c r="J905" t="s">
        <v>934</v>
      </c>
    </row>
    <row r="906" spans="1:10" x14ac:dyDescent="0.25">
      <c r="A906">
        <v>79</v>
      </c>
      <c r="B906" t="str">
        <f t="shared" si="76"/>
        <v>35</v>
      </c>
      <c r="C906" t="s">
        <v>1226</v>
      </c>
      <c r="D906" t="str">
        <f>"251"</f>
        <v>251</v>
      </c>
      <c r="E906" t="str">
        <f t="shared" si="77"/>
        <v>C. MERRILL</v>
      </c>
      <c r="F906" t="s">
        <v>533</v>
      </c>
      <c r="G906" t="str">
        <f t="shared" si="78"/>
        <v>35251</v>
      </c>
      <c r="H906" t="s">
        <v>534</v>
      </c>
      <c r="I906" t="str">
        <f t="shared" si="79"/>
        <v>35251</v>
      </c>
      <c r="J906" t="s">
        <v>1232</v>
      </c>
    </row>
    <row r="907" spans="1:10" x14ac:dyDescent="0.25">
      <c r="A907">
        <v>79</v>
      </c>
      <c r="B907" t="str">
        <f t="shared" si="76"/>
        <v>35</v>
      </c>
      <c r="C907" t="s">
        <v>1226</v>
      </c>
      <c r="D907" t="str">
        <f>"286"</f>
        <v>286</v>
      </c>
      <c r="E907" t="str">
        <f t="shared" si="77"/>
        <v>C. TOMAHAWK</v>
      </c>
      <c r="F907" t="s">
        <v>533</v>
      </c>
      <c r="G907" t="str">
        <f t="shared" si="78"/>
        <v>35286</v>
      </c>
      <c r="H907" t="s">
        <v>534</v>
      </c>
      <c r="I907" t="str">
        <f t="shared" si="79"/>
        <v>35286</v>
      </c>
      <c r="J907" t="s">
        <v>1238</v>
      </c>
    </row>
    <row r="908" spans="1:10" x14ac:dyDescent="0.25">
      <c r="A908">
        <v>81</v>
      </c>
      <c r="B908" t="str">
        <f t="shared" ref="B908:B937" si="80">"36"</f>
        <v>36</v>
      </c>
      <c r="C908" t="s">
        <v>1239</v>
      </c>
      <c r="D908" t="str">
        <f>"002"</f>
        <v>002</v>
      </c>
      <c r="E908" t="str">
        <f t="shared" si="77"/>
        <v>T. CATO</v>
      </c>
      <c r="F908" t="s">
        <v>511</v>
      </c>
      <c r="G908" t="str">
        <f t="shared" si="78"/>
        <v>36002</v>
      </c>
      <c r="H908" t="s">
        <v>512</v>
      </c>
      <c r="I908" t="str">
        <f t="shared" si="79"/>
        <v>36002</v>
      </c>
      <c r="J908" t="s">
        <v>1240</v>
      </c>
    </row>
    <row r="909" spans="1:10" x14ac:dyDescent="0.25">
      <c r="A909">
        <v>81</v>
      </c>
      <c r="B909" t="str">
        <f t="shared" si="80"/>
        <v>36</v>
      </c>
      <c r="C909" t="s">
        <v>1239</v>
      </c>
      <c r="D909" t="str">
        <f>"004"</f>
        <v>004</v>
      </c>
      <c r="E909" t="str">
        <f t="shared" si="77"/>
        <v>T. CENTERVILLE</v>
      </c>
      <c r="F909" t="s">
        <v>511</v>
      </c>
      <c r="G909" t="str">
        <f t="shared" si="78"/>
        <v>36004</v>
      </c>
      <c r="H909" t="s">
        <v>512</v>
      </c>
      <c r="I909" t="str">
        <f t="shared" si="79"/>
        <v>36004</v>
      </c>
      <c r="J909" t="s">
        <v>1241</v>
      </c>
    </row>
    <row r="910" spans="1:10" x14ac:dyDescent="0.25">
      <c r="A910">
        <v>81</v>
      </c>
      <c r="B910" t="str">
        <f t="shared" si="80"/>
        <v>36</v>
      </c>
      <c r="C910" t="s">
        <v>1239</v>
      </c>
      <c r="D910" t="str">
        <f>"006"</f>
        <v>006</v>
      </c>
      <c r="E910" t="str">
        <f t="shared" si="77"/>
        <v>T. COOPERSTOWN</v>
      </c>
      <c r="F910" t="s">
        <v>511</v>
      </c>
      <c r="G910" t="str">
        <f t="shared" si="78"/>
        <v>36006</v>
      </c>
      <c r="H910" t="s">
        <v>512</v>
      </c>
      <c r="I910" t="str">
        <f t="shared" si="79"/>
        <v>36006</v>
      </c>
      <c r="J910" t="s">
        <v>1242</v>
      </c>
    </row>
    <row r="911" spans="1:10" x14ac:dyDescent="0.25">
      <c r="A911">
        <v>81</v>
      </c>
      <c r="B911" t="str">
        <f t="shared" si="80"/>
        <v>36</v>
      </c>
      <c r="C911" t="s">
        <v>1239</v>
      </c>
      <c r="D911" t="str">
        <f>"008"</f>
        <v>008</v>
      </c>
      <c r="E911" t="str">
        <f t="shared" si="77"/>
        <v>T. EATON</v>
      </c>
      <c r="F911" t="s">
        <v>511</v>
      </c>
      <c r="G911" t="str">
        <f t="shared" si="78"/>
        <v>36008</v>
      </c>
      <c r="H911" t="s">
        <v>512</v>
      </c>
      <c r="I911" t="str">
        <f t="shared" si="79"/>
        <v>36008</v>
      </c>
      <c r="J911" t="s">
        <v>607</v>
      </c>
    </row>
    <row r="912" spans="1:10" x14ac:dyDescent="0.25">
      <c r="A912">
        <v>81</v>
      </c>
      <c r="B912" t="str">
        <f t="shared" si="80"/>
        <v>36</v>
      </c>
      <c r="C912" t="s">
        <v>1239</v>
      </c>
      <c r="D912" t="str">
        <f>"010"</f>
        <v>010</v>
      </c>
      <c r="E912" t="str">
        <f t="shared" si="77"/>
        <v>T. FRANKLIN</v>
      </c>
      <c r="F912" t="s">
        <v>511</v>
      </c>
      <c r="G912" t="str">
        <f t="shared" si="78"/>
        <v>36010</v>
      </c>
      <c r="H912" t="s">
        <v>512</v>
      </c>
      <c r="I912" t="str">
        <f t="shared" si="79"/>
        <v>36010</v>
      </c>
      <c r="J912" t="s">
        <v>1100</v>
      </c>
    </row>
    <row r="913" spans="1:10" x14ac:dyDescent="0.25">
      <c r="A913">
        <v>81</v>
      </c>
      <c r="B913" t="str">
        <f t="shared" si="80"/>
        <v>36</v>
      </c>
      <c r="C913" t="s">
        <v>1239</v>
      </c>
      <c r="D913" t="str">
        <f>"012"</f>
        <v>012</v>
      </c>
      <c r="E913" t="str">
        <f t="shared" si="77"/>
        <v>T. GIBSON</v>
      </c>
      <c r="F913" t="s">
        <v>511</v>
      </c>
      <c r="G913" t="str">
        <f t="shared" si="78"/>
        <v>36012</v>
      </c>
      <c r="H913" t="s">
        <v>512</v>
      </c>
      <c r="I913" t="str">
        <f t="shared" si="79"/>
        <v>36012</v>
      </c>
      <c r="J913" t="s">
        <v>1243</v>
      </c>
    </row>
    <row r="914" spans="1:10" x14ac:dyDescent="0.25">
      <c r="A914">
        <v>81</v>
      </c>
      <c r="B914" t="str">
        <f t="shared" si="80"/>
        <v>36</v>
      </c>
      <c r="C914" t="s">
        <v>1239</v>
      </c>
      <c r="D914" t="str">
        <f>"014"</f>
        <v>014</v>
      </c>
      <c r="E914" t="str">
        <f t="shared" si="77"/>
        <v>T. KOSSUTH</v>
      </c>
      <c r="F914" t="s">
        <v>511</v>
      </c>
      <c r="G914" t="str">
        <f t="shared" si="78"/>
        <v>36014</v>
      </c>
      <c r="H914" t="s">
        <v>512</v>
      </c>
      <c r="I914" t="str">
        <f t="shared" si="79"/>
        <v>36014</v>
      </c>
      <c r="J914" t="s">
        <v>1244</v>
      </c>
    </row>
    <row r="915" spans="1:10" x14ac:dyDescent="0.25">
      <c r="A915">
        <v>81</v>
      </c>
      <c r="B915" t="str">
        <f t="shared" si="80"/>
        <v>36</v>
      </c>
      <c r="C915" t="s">
        <v>1239</v>
      </c>
      <c r="D915" t="str">
        <f>"016"</f>
        <v>016</v>
      </c>
      <c r="E915" t="str">
        <f t="shared" si="77"/>
        <v>T. LIBERTY</v>
      </c>
      <c r="F915" t="s">
        <v>511</v>
      </c>
      <c r="G915" t="str">
        <f t="shared" si="78"/>
        <v>36016</v>
      </c>
      <c r="H915" t="s">
        <v>512</v>
      </c>
      <c r="I915" t="str">
        <f t="shared" si="79"/>
        <v>36016</v>
      </c>
      <c r="J915" t="s">
        <v>1013</v>
      </c>
    </row>
    <row r="916" spans="1:10" x14ac:dyDescent="0.25">
      <c r="A916">
        <v>81</v>
      </c>
      <c r="B916" t="str">
        <f t="shared" si="80"/>
        <v>36</v>
      </c>
      <c r="C916" t="s">
        <v>1239</v>
      </c>
      <c r="D916" t="str">
        <f>"018"</f>
        <v>018</v>
      </c>
      <c r="E916" t="str">
        <f t="shared" si="77"/>
        <v>T. MANITOWOC</v>
      </c>
      <c r="F916" t="s">
        <v>511</v>
      </c>
      <c r="G916" t="str">
        <f t="shared" si="78"/>
        <v>36018</v>
      </c>
      <c r="H916" t="s">
        <v>512</v>
      </c>
      <c r="I916" t="str">
        <f t="shared" si="79"/>
        <v>36018</v>
      </c>
      <c r="J916" t="s">
        <v>1245</v>
      </c>
    </row>
    <row r="917" spans="1:10" x14ac:dyDescent="0.25">
      <c r="A917">
        <v>81</v>
      </c>
      <c r="B917" t="str">
        <f t="shared" si="80"/>
        <v>36</v>
      </c>
      <c r="C917" t="s">
        <v>1239</v>
      </c>
      <c r="D917" t="str">
        <f>"020"</f>
        <v>020</v>
      </c>
      <c r="E917" t="str">
        <f t="shared" si="77"/>
        <v>T. MANITOWOC RAPIDS</v>
      </c>
      <c r="F917" t="s">
        <v>511</v>
      </c>
      <c r="G917" t="str">
        <f t="shared" si="78"/>
        <v>36020</v>
      </c>
      <c r="H917" t="s">
        <v>512</v>
      </c>
      <c r="I917" t="str">
        <f t="shared" si="79"/>
        <v>36020</v>
      </c>
      <c r="J917" t="s">
        <v>1246</v>
      </c>
    </row>
    <row r="918" spans="1:10" x14ac:dyDescent="0.25">
      <c r="A918">
        <v>81</v>
      </c>
      <c r="B918" t="str">
        <f t="shared" si="80"/>
        <v>36</v>
      </c>
      <c r="C918" t="s">
        <v>1239</v>
      </c>
      <c r="D918" t="str">
        <f>"022"</f>
        <v>022</v>
      </c>
      <c r="E918" t="str">
        <f t="shared" si="77"/>
        <v>T. MAPLE GROVE</v>
      </c>
      <c r="F918" t="s">
        <v>511</v>
      </c>
      <c r="G918" t="str">
        <f t="shared" si="78"/>
        <v>36022</v>
      </c>
      <c r="H918" t="s">
        <v>512</v>
      </c>
      <c r="I918" t="str">
        <f t="shared" si="79"/>
        <v>36022</v>
      </c>
      <c r="J918" t="s">
        <v>566</v>
      </c>
    </row>
    <row r="919" spans="1:10" x14ac:dyDescent="0.25">
      <c r="A919">
        <v>81</v>
      </c>
      <c r="B919" t="str">
        <f t="shared" si="80"/>
        <v>36</v>
      </c>
      <c r="C919" t="s">
        <v>1239</v>
      </c>
      <c r="D919" t="str">
        <f>"024"</f>
        <v>024</v>
      </c>
      <c r="E919" t="str">
        <f t="shared" si="77"/>
        <v>T. MEEME</v>
      </c>
      <c r="F919" t="s">
        <v>511</v>
      </c>
      <c r="G919" t="str">
        <f t="shared" si="78"/>
        <v>36024</v>
      </c>
      <c r="H919" t="s">
        <v>512</v>
      </c>
      <c r="I919" t="str">
        <f t="shared" si="79"/>
        <v>36024</v>
      </c>
      <c r="J919" t="s">
        <v>1247</v>
      </c>
    </row>
    <row r="920" spans="1:10" x14ac:dyDescent="0.25">
      <c r="A920">
        <v>81</v>
      </c>
      <c r="B920" t="str">
        <f t="shared" si="80"/>
        <v>36</v>
      </c>
      <c r="C920" t="s">
        <v>1239</v>
      </c>
      <c r="D920" t="str">
        <f>"026"</f>
        <v>026</v>
      </c>
      <c r="E920" t="str">
        <f t="shared" si="77"/>
        <v>T. MISHICOT</v>
      </c>
      <c r="F920" t="s">
        <v>511</v>
      </c>
      <c r="G920" t="str">
        <f t="shared" si="78"/>
        <v>36026</v>
      </c>
      <c r="H920" t="s">
        <v>512</v>
      </c>
      <c r="I920" t="str">
        <f t="shared" si="79"/>
        <v>36026</v>
      </c>
      <c r="J920" t="s">
        <v>1248</v>
      </c>
    </row>
    <row r="921" spans="1:10" x14ac:dyDescent="0.25">
      <c r="A921">
        <v>81</v>
      </c>
      <c r="B921" t="str">
        <f t="shared" si="80"/>
        <v>36</v>
      </c>
      <c r="C921" t="s">
        <v>1239</v>
      </c>
      <c r="D921" t="str">
        <f>"028"</f>
        <v>028</v>
      </c>
      <c r="E921" t="str">
        <f t="shared" si="77"/>
        <v>T. NEWTON</v>
      </c>
      <c r="F921" t="s">
        <v>511</v>
      </c>
      <c r="G921" t="str">
        <f t="shared" si="78"/>
        <v>36028</v>
      </c>
      <c r="H921" t="s">
        <v>512</v>
      </c>
      <c r="I921" t="str">
        <f t="shared" si="79"/>
        <v>36028</v>
      </c>
      <c r="J921" t="s">
        <v>1249</v>
      </c>
    </row>
    <row r="922" spans="1:10" x14ac:dyDescent="0.25">
      <c r="A922">
        <v>81</v>
      </c>
      <c r="B922" t="str">
        <f t="shared" si="80"/>
        <v>36</v>
      </c>
      <c r="C922" t="s">
        <v>1239</v>
      </c>
      <c r="D922" t="str">
        <f>"030"</f>
        <v>030</v>
      </c>
      <c r="E922" t="str">
        <f t="shared" si="77"/>
        <v>T. ROCKLAND</v>
      </c>
      <c r="F922" t="s">
        <v>511</v>
      </c>
      <c r="G922" t="str">
        <f t="shared" si="78"/>
        <v>36030</v>
      </c>
      <c r="H922" t="s">
        <v>512</v>
      </c>
      <c r="I922" t="str">
        <f t="shared" si="79"/>
        <v>36030</v>
      </c>
      <c r="J922" t="s">
        <v>617</v>
      </c>
    </row>
    <row r="923" spans="1:10" x14ac:dyDescent="0.25">
      <c r="A923">
        <v>81</v>
      </c>
      <c r="B923" t="str">
        <f t="shared" si="80"/>
        <v>36</v>
      </c>
      <c r="C923" t="s">
        <v>1239</v>
      </c>
      <c r="D923" t="str">
        <f>"032"</f>
        <v>032</v>
      </c>
      <c r="E923" t="str">
        <f t="shared" si="77"/>
        <v>T. SCHLESWIG</v>
      </c>
      <c r="F923" t="s">
        <v>511</v>
      </c>
      <c r="G923" t="str">
        <f t="shared" si="78"/>
        <v>36032</v>
      </c>
      <c r="H923" t="s">
        <v>512</v>
      </c>
      <c r="I923" t="str">
        <f t="shared" si="79"/>
        <v>36032</v>
      </c>
      <c r="J923" t="s">
        <v>1250</v>
      </c>
    </row>
    <row r="924" spans="1:10" x14ac:dyDescent="0.25">
      <c r="A924">
        <v>81</v>
      </c>
      <c r="B924" t="str">
        <f t="shared" si="80"/>
        <v>36</v>
      </c>
      <c r="C924" t="s">
        <v>1239</v>
      </c>
      <c r="D924" t="str">
        <f>"034"</f>
        <v>034</v>
      </c>
      <c r="E924" t="str">
        <f t="shared" si="77"/>
        <v>T. TWO CREEKS</v>
      </c>
      <c r="F924" t="s">
        <v>511</v>
      </c>
      <c r="G924" t="str">
        <f t="shared" si="78"/>
        <v>36034</v>
      </c>
      <c r="H924" t="s">
        <v>512</v>
      </c>
      <c r="I924" t="str">
        <f t="shared" si="79"/>
        <v>36034</v>
      </c>
      <c r="J924" t="s">
        <v>1251</v>
      </c>
    </row>
    <row r="925" spans="1:10" x14ac:dyDescent="0.25">
      <c r="A925">
        <v>81</v>
      </c>
      <c r="B925" t="str">
        <f t="shared" si="80"/>
        <v>36</v>
      </c>
      <c r="C925" t="s">
        <v>1239</v>
      </c>
      <c r="D925" t="str">
        <f>"036"</f>
        <v>036</v>
      </c>
      <c r="E925" t="str">
        <f t="shared" si="77"/>
        <v>T. TWO RIVERS</v>
      </c>
      <c r="F925" t="s">
        <v>511</v>
      </c>
      <c r="G925" t="str">
        <f t="shared" si="78"/>
        <v>36036</v>
      </c>
      <c r="H925" t="s">
        <v>512</v>
      </c>
      <c r="I925" t="str">
        <f t="shared" si="79"/>
        <v>36036</v>
      </c>
      <c r="J925" t="s">
        <v>1252</v>
      </c>
    </row>
    <row r="926" spans="1:10" x14ac:dyDescent="0.25">
      <c r="A926">
        <v>81</v>
      </c>
      <c r="B926" t="str">
        <f t="shared" si="80"/>
        <v>36</v>
      </c>
      <c r="C926" t="s">
        <v>1239</v>
      </c>
      <c r="D926" t="str">
        <f>"112"</f>
        <v>112</v>
      </c>
      <c r="E926" t="str">
        <f t="shared" si="77"/>
        <v>V. CLEVELAND</v>
      </c>
      <c r="F926" t="s">
        <v>530</v>
      </c>
      <c r="G926" t="str">
        <f t="shared" si="78"/>
        <v>36112</v>
      </c>
      <c r="H926" t="s">
        <v>531</v>
      </c>
      <c r="I926" t="str">
        <f t="shared" si="79"/>
        <v>36112</v>
      </c>
      <c r="J926" t="s">
        <v>692</v>
      </c>
    </row>
    <row r="927" spans="1:10" x14ac:dyDescent="0.25">
      <c r="A927">
        <v>81</v>
      </c>
      <c r="B927" t="str">
        <f t="shared" si="80"/>
        <v>36</v>
      </c>
      <c r="C927" t="s">
        <v>1239</v>
      </c>
      <c r="D927" t="str">
        <f>"126"</f>
        <v>126</v>
      </c>
      <c r="E927" t="str">
        <f t="shared" si="77"/>
        <v>V. FRANCIS CREEK</v>
      </c>
      <c r="F927" t="s">
        <v>530</v>
      </c>
      <c r="G927" t="str">
        <f t="shared" si="78"/>
        <v>36126</v>
      </c>
      <c r="H927" t="s">
        <v>531</v>
      </c>
      <c r="I927" t="str">
        <f t="shared" si="79"/>
        <v>36126</v>
      </c>
      <c r="J927" t="s">
        <v>1253</v>
      </c>
    </row>
    <row r="928" spans="1:10" x14ac:dyDescent="0.25">
      <c r="A928">
        <v>81</v>
      </c>
      <c r="B928" t="str">
        <f t="shared" si="80"/>
        <v>36</v>
      </c>
      <c r="C928" t="s">
        <v>1239</v>
      </c>
      <c r="D928" t="str">
        <f>"132"</f>
        <v>132</v>
      </c>
      <c r="E928" t="str">
        <f t="shared" si="77"/>
        <v>V. KELLNERSVILLE</v>
      </c>
      <c r="F928" t="s">
        <v>530</v>
      </c>
      <c r="G928" t="str">
        <f t="shared" si="78"/>
        <v>36132</v>
      </c>
      <c r="H928" t="s">
        <v>531</v>
      </c>
      <c r="I928" t="str">
        <f t="shared" si="79"/>
        <v>36132</v>
      </c>
      <c r="J928" t="s">
        <v>1254</v>
      </c>
    </row>
    <row r="929" spans="1:10" x14ac:dyDescent="0.25">
      <c r="A929">
        <v>81</v>
      </c>
      <c r="B929" t="str">
        <f t="shared" si="80"/>
        <v>36</v>
      </c>
      <c r="C929" t="s">
        <v>1239</v>
      </c>
      <c r="D929" t="str">
        <f>"147"</f>
        <v>147</v>
      </c>
      <c r="E929" t="str">
        <f t="shared" si="77"/>
        <v>V. MARIBEL</v>
      </c>
      <c r="F929" t="s">
        <v>530</v>
      </c>
      <c r="G929" t="str">
        <f t="shared" si="78"/>
        <v>36147</v>
      </c>
      <c r="H929" t="s">
        <v>531</v>
      </c>
      <c r="I929" t="str">
        <f t="shared" si="79"/>
        <v>36147</v>
      </c>
      <c r="J929" t="s">
        <v>1255</v>
      </c>
    </row>
    <row r="930" spans="1:10" x14ac:dyDescent="0.25">
      <c r="A930">
        <v>81</v>
      </c>
      <c r="B930" t="str">
        <f t="shared" si="80"/>
        <v>36</v>
      </c>
      <c r="C930" t="s">
        <v>1239</v>
      </c>
      <c r="D930" t="str">
        <f>"151"</f>
        <v>151</v>
      </c>
      <c r="E930" t="str">
        <f t="shared" si="77"/>
        <v>V. MISHICOT</v>
      </c>
      <c r="F930" t="s">
        <v>530</v>
      </c>
      <c r="G930" t="str">
        <f t="shared" si="78"/>
        <v>36151</v>
      </c>
      <c r="H930" t="s">
        <v>531</v>
      </c>
      <c r="I930" t="str">
        <f t="shared" si="79"/>
        <v>36151</v>
      </c>
      <c r="J930" t="s">
        <v>1248</v>
      </c>
    </row>
    <row r="931" spans="1:10" x14ac:dyDescent="0.25">
      <c r="A931">
        <v>81</v>
      </c>
      <c r="B931" t="str">
        <f t="shared" si="80"/>
        <v>36</v>
      </c>
      <c r="C931" t="s">
        <v>1239</v>
      </c>
      <c r="D931" t="str">
        <f>"176"</f>
        <v>176</v>
      </c>
      <c r="E931" t="str">
        <f t="shared" si="77"/>
        <v>V. REEDSVILLE</v>
      </c>
      <c r="F931" t="s">
        <v>530</v>
      </c>
      <c r="G931" t="str">
        <f t="shared" si="78"/>
        <v>36176</v>
      </c>
      <c r="H931" t="s">
        <v>531</v>
      </c>
      <c r="I931" t="str">
        <f t="shared" si="79"/>
        <v>36176</v>
      </c>
      <c r="J931" t="s">
        <v>1256</v>
      </c>
    </row>
    <row r="932" spans="1:10" x14ac:dyDescent="0.25">
      <c r="A932">
        <v>81</v>
      </c>
      <c r="B932" t="str">
        <f t="shared" si="80"/>
        <v>36</v>
      </c>
      <c r="C932" t="s">
        <v>1239</v>
      </c>
      <c r="D932" t="str">
        <f>"181"</f>
        <v>181</v>
      </c>
      <c r="E932" t="str">
        <f t="shared" si="77"/>
        <v>V. SAINT NAZIANZ</v>
      </c>
      <c r="F932" t="s">
        <v>530</v>
      </c>
      <c r="G932" t="str">
        <f t="shared" si="78"/>
        <v>36181</v>
      </c>
      <c r="H932" t="s">
        <v>531</v>
      </c>
      <c r="I932" t="str">
        <f t="shared" si="79"/>
        <v>36181</v>
      </c>
      <c r="J932" t="s">
        <v>1257</v>
      </c>
    </row>
    <row r="933" spans="1:10" x14ac:dyDescent="0.25">
      <c r="A933">
        <v>81</v>
      </c>
      <c r="B933" t="str">
        <f t="shared" si="80"/>
        <v>36</v>
      </c>
      <c r="C933" t="s">
        <v>1239</v>
      </c>
      <c r="D933" t="str">
        <f>"186"</f>
        <v>186</v>
      </c>
      <c r="E933" t="str">
        <f t="shared" si="77"/>
        <v>V. VALDERS</v>
      </c>
      <c r="F933" t="s">
        <v>530</v>
      </c>
      <c r="G933" t="str">
        <f t="shared" si="78"/>
        <v>36186</v>
      </c>
      <c r="H933" t="s">
        <v>531</v>
      </c>
      <c r="I933" t="str">
        <f t="shared" si="79"/>
        <v>36186</v>
      </c>
      <c r="J933" t="s">
        <v>1258</v>
      </c>
    </row>
    <row r="934" spans="1:10" x14ac:dyDescent="0.25">
      <c r="A934">
        <v>81</v>
      </c>
      <c r="B934" t="str">
        <f t="shared" si="80"/>
        <v>36</v>
      </c>
      <c r="C934" t="s">
        <v>1239</v>
      </c>
      <c r="D934" t="str">
        <f>"191"</f>
        <v>191</v>
      </c>
      <c r="E934" t="str">
        <f t="shared" si="77"/>
        <v>V. WHITELAW</v>
      </c>
      <c r="F934" t="s">
        <v>530</v>
      </c>
      <c r="G934" t="str">
        <f t="shared" si="78"/>
        <v>36191</v>
      </c>
      <c r="H934" t="s">
        <v>531</v>
      </c>
      <c r="I934" t="str">
        <f t="shared" si="79"/>
        <v>36191</v>
      </c>
      <c r="J934" t="s">
        <v>1259</v>
      </c>
    </row>
    <row r="935" spans="1:10" x14ac:dyDescent="0.25">
      <c r="A935">
        <v>81</v>
      </c>
      <c r="B935" t="str">
        <f t="shared" si="80"/>
        <v>36</v>
      </c>
      <c r="C935" t="s">
        <v>1239</v>
      </c>
      <c r="D935" t="str">
        <f>"241"</f>
        <v>241</v>
      </c>
      <c r="E935" t="str">
        <f t="shared" si="77"/>
        <v>C. KIEL</v>
      </c>
      <c r="F935" t="s">
        <v>533</v>
      </c>
      <c r="G935" t="str">
        <f t="shared" si="78"/>
        <v>36241</v>
      </c>
      <c r="H935" t="s">
        <v>534</v>
      </c>
      <c r="I935" t="str">
        <f t="shared" si="79"/>
        <v>36241</v>
      </c>
      <c r="J935" t="s">
        <v>684</v>
      </c>
    </row>
    <row r="936" spans="1:10" x14ac:dyDescent="0.25">
      <c r="A936">
        <v>81</v>
      </c>
      <c r="B936" t="str">
        <f t="shared" si="80"/>
        <v>36</v>
      </c>
      <c r="C936" t="s">
        <v>1239</v>
      </c>
      <c r="D936" t="str">
        <f>"251"</f>
        <v>251</v>
      </c>
      <c r="E936" t="str">
        <f t="shared" si="77"/>
        <v>C. MANITOWOC</v>
      </c>
      <c r="F936" t="s">
        <v>533</v>
      </c>
      <c r="G936" t="str">
        <f t="shared" si="78"/>
        <v>36251</v>
      </c>
      <c r="H936" t="s">
        <v>534</v>
      </c>
      <c r="I936" t="str">
        <f t="shared" si="79"/>
        <v>36251</v>
      </c>
      <c r="J936" t="s">
        <v>1245</v>
      </c>
    </row>
    <row r="937" spans="1:10" x14ac:dyDescent="0.25">
      <c r="A937">
        <v>81</v>
      </c>
      <c r="B937" t="str">
        <f t="shared" si="80"/>
        <v>36</v>
      </c>
      <c r="C937" t="s">
        <v>1239</v>
      </c>
      <c r="D937" t="str">
        <f>"286"</f>
        <v>286</v>
      </c>
      <c r="E937" t="str">
        <f t="shared" si="77"/>
        <v>C. TWO RIVERS</v>
      </c>
      <c r="F937" t="s">
        <v>533</v>
      </c>
      <c r="G937" t="str">
        <f t="shared" si="78"/>
        <v>36286</v>
      </c>
      <c r="H937" t="s">
        <v>534</v>
      </c>
      <c r="I937" t="str">
        <f t="shared" si="79"/>
        <v>36286</v>
      </c>
      <c r="J937" t="s">
        <v>1252</v>
      </c>
    </row>
    <row r="938" spans="1:10" x14ac:dyDescent="0.25">
      <c r="A938">
        <v>79</v>
      </c>
      <c r="B938" t="str">
        <f t="shared" ref="B938:B999" si="81">"37"</f>
        <v>37</v>
      </c>
      <c r="C938" t="s">
        <v>1260</v>
      </c>
      <c r="D938" t="str">
        <f>"002"</f>
        <v>002</v>
      </c>
      <c r="E938" t="str">
        <f t="shared" si="77"/>
        <v>T. BERGEN</v>
      </c>
      <c r="F938" t="s">
        <v>511</v>
      </c>
      <c r="G938" t="str">
        <f t="shared" si="78"/>
        <v>37002</v>
      </c>
      <c r="H938" t="s">
        <v>512</v>
      </c>
      <c r="I938" t="str">
        <f t="shared" si="79"/>
        <v>37002</v>
      </c>
      <c r="J938" t="s">
        <v>1261</v>
      </c>
    </row>
    <row r="939" spans="1:10" x14ac:dyDescent="0.25">
      <c r="A939">
        <v>79</v>
      </c>
      <c r="B939" t="str">
        <f t="shared" si="81"/>
        <v>37</v>
      </c>
      <c r="C939" t="s">
        <v>1260</v>
      </c>
      <c r="D939" t="str">
        <f>"004"</f>
        <v>004</v>
      </c>
      <c r="E939" t="str">
        <f t="shared" si="77"/>
        <v>T. BERLIN</v>
      </c>
      <c r="F939" t="s">
        <v>511</v>
      </c>
      <c r="G939" t="str">
        <f t="shared" si="78"/>
        <v>37004</v>
      </c>
      <c r="H939" t="s">
        <v>512</v>
      </c>
      <c r="I939" t="str">
        <f t="shared" si="79"/>
        <v>37004</v>
      </c>
      <c r="J939" t="s">
        <v>1057</v>
      </c>
    </row>
    <row r="940" spans="1:10" x14ac:dyDescent="0.25">
      <c r="A940">
        <v>79</v>
      </c>
      <c r="B940" t="str">
        <f t="shared" si="81"/>
        <v>37</v>
      </c>
      <c r="C940" t="s">
        <v>1260</v>
      </c>
      <c r="D940" t="str">
        <f>"006"</f>
        <v>006</v>
      </c>
      <c r="E940" t="str">
        <f t="shared" si="77"/>
        <v>T. BERN</v>
      </c>
      <c r="F940" t="s">
        <v>511</v>
      </c>
      <c r="G940" t="str">
        <f t="shared" si="78"/>
        <v>37006</v>
      </c>
      <c r="H940" t="s">
        <v>512</v>
      </c>
      <c r="I940" t="str">
        <f t="shared" si="79"/>
        <v>37006</v>
      </c>
      <c r="J940" t="s">
        <v>1262</v>
      </c>
    </row>
    <row r="941" spans="1:10" x14ac:dyDescent="0.25">
      <c r="A941">
        <v>79</v>
      </c>
      <c r="B941" t="str">
        <f t="shared" si="81"/>
        <v>37</v>
      </c>
      <c r="C941" t="s">
        <v>1260</v>
      </c>
      <c r="D941" t="str">
        <f>"008"</f>
        <v>008</v>
      </c>
      <c r="E941" t="str">
        <f t="shared" si="77"/>
        <v>T. BEVENT</v>
      </c>
      <c r="F941" t="s">
        <v>511</v>
      </c>
      <c r="G941" t="str">
        <f t="shared" si="78"/>
        <v>37008</v>
      </c>
      <c r="H941" t="s">
        <v>512</v>
      </c>
      <c r="I941" t="str">
        <f t="shared" si="79"/>
        <v>37008</v>
      </c>
      <c r="J941" t="s">
        <v>1263</v>
      </c>
    </row>
    <row r="942" spans="1:10" x14ac:dyDescent="0.25">
      <c r="A942">
        <v>79</v>
      </c>
      <c r="B942" t="str">
        <f t="shared" si="81"/>
        <v>37</v>
      </c>
      <c r="C942" t="s">
        <v>1260</v>
      </c>
      <c r="D942" t="str">
        <f>"010"</f>
        <v>010</v>
      </c>
      <c r="E942" t="str">
        <f t="shared" si="77"/>
        <v>T. BRIGHTON</v>
      </c>
      <c r="F942" t="s">
        <v>511</v>
      </c>
      <c r="G942" t="str">
        <f t="shared" si="78"/>
        <v>37010</v>
      </c>
      <c r="H942" t="s">
        <v>512</v>
      </c>
      <c r="I942" t="str">
        <f t="shared" si="79"/>
        <v>37010</v>
      </c>
      <c r="J942" t="s">
        <v>1155</v>
      </c>
    </row>
    <row r="943" spans="1:10" x14ac:dyDescent="0.25">
      <c r="A943">
        <v>79</v>
      </c>
      <c r="B943" t="str">
        <f t="shared" si="81"/>
        <v>37</v>
      </c>
      <c r="C943" t="s">
        <v>1260</v>
      </c>
      <c r="D943" t="str">
        <f>"012"</f>
        <v>012</v>
      </c>
      <c r="E943" t="str">
        <f t="shared" si="77"/>
        <v>T. CASSEL</v>
      </c>
      <c r="F943" t="s">
        <v>511</v>
      </c>
      <c r="G943" t="str">
        <f t="shared" si="78"/>
        <v>37012</v>
      </c>
      <c r="H943" t="s">
        <v>512</v>
      </c>
      <c r="I943" t="str">
        <f t="shared" si="79"/>
        <v>37012</v>
      </c>
      <c r="J943" t="s">
        <v>1264</v>
      </c>
    </row>
    <row r="944" spans="1:10" x14ac:dyDescent="0.25">
      <c r="A944">
        <v>79</v>
      </c>
      <c r="B944" t="str">
        <f t="shared" si="81"/>
        <v>37</v>
      </c>
      <c r="C944" t="s">
        <v>1260</v>
      </c>
      <c r="D944" t="str">
        <f>"014"</f>
        <v>014</v>
      </c>
      <c r="E944" t="str">
        <f t="shared" si="77"/>
        <v>T. CLEVELAND</v>
      </c>
      <c r="F944" t="s">
        <v>511</v>
      </c>
      <c r="G944" t="str">
        <f t="shared" si="78"/>
        <v>37014</v>
      </c>
      <c r="H944" t="s">
        <v>512</v>
      </c>
      <c r="I944" t="str">
        <f t="shared" si="79"/>
        <v>37014</v>
      </c>
      <c r="J944" t="s">
        <v>692</v>
      </c>
    </row>
    <row r="945" spans="1:10" x14ac:dyDescent="0.25">
      <c r="A945">
        <v>79</v>
      </c>
      <c r="B945" t="str">
        <f t="shared" si="81"/>
        <v>37</v>
      </c>
      <c r="C945" t="s">
        <v>1260</v>
      </c>
      <c r="D945" t="str">
        <f>"016"</f>
        <v>016</v>
      </c>
      <c r="E945" t="str">
        <f t="shared" si="77"/>
        <v>T. DAY</v>
      </c>
      <c r="F945" t="s">
        <v>511</v>
      </c>
      <c r="G945" t="str">
        <f t="shared" si="78"/>
        <v>37016</v>
      </c>
      <c r="H945" t="s">
        <v>512</v>
      </c>
      <c r="I945" t="str">
        <f t="shared" si="79"/>
        <v>37016</v>
      </c>
      <c r="J945" t="s">
        <v>1265</v>
      </c>
    </row>
    <row r="946" spans="1:10" x14ac:dyDescent="0.25">
      <c r="A946">
        <v>79</v>
      </c>
      <c r="B946" t="str">
        <f t="shared" si="81"/>
        <v>37</v>
      </c>
      <c r="C946" t="s">
        <v>1260</v>
      </c>
      <c r="D946" t="str">
        <f>"018"</f>
        <v>018</v>
      </c>
      <c r="E946" t="str">
        <f t="shared" si="77"/>
        <v>T. EASTON</v>
      </c>
      <c r="F946" t="s">
        <v>511</v>
      </c>
      <c r="G946" t="str">
        <f t="shared" si="78"/>
        <v>37018</v>
      </c>
      <c r="H946" t="s">
        <v>512</v>
      </c>
      <c r="I946" t="str">
        <f t="shared" si="79"/>
        <v>37018</v>
      </c>
      <c r="J946" t="s">
        <v>517</v>
      </c>
    </row>
    <row r="947" spans="1:10" x14ac:dyDescent="0.25">
      <c r="A947">
        <v>79</v>
      </c>
      <c r="B947" t="str">
        <f t="shared" si="81"/>
        <v>37</v>
      </c>
      <c r="C947" t="s">
        <v>1260</v>
      </c>
      <c r="D947" t="str">
        <f>"020"</f>
        <v>020</v>
      </c>
      <c r="E947" t="str">
        <f t="shared" si="77"/>
        <v>T. EAU PLEINE</v>
      </c>
      <c r="F947" t="s">
        <v>511</v>
      </c>
      <c r="G947" t="str">
        <f t="shared" si="78"/>
        <v>37020</v>
      </c>
      <c r="H947" t="s">
        <v>512</v>
      </c>
      <c r="I947" t="str">
        <f t="shared" si="79"/>
        <v>37020</v>
      </c>
      <c r="J947" t="s">
        <v>1266</v>
      </c>
    </row>
    <row r="948" spans="1:10" x14ac:dyDescent="0.25">
      <c r="A948">
        <v>79</v>
      </c>
      <c r="B948" t="str">
        <f t="shared" si="81"/>
        <v>37</v>
      </c>
      <c r="C948" t="s">
        <v>1260</v>
      </c>
      <c r="D948" t="str">
        <f>"022"</f>
        <v>022</v>
      </c>
      <c r="E948" t="str">
        <f t="shared" si="77"/>
        <v>T. ELDERON</v>
      </c>
      <c r="F948" t="s">
        <v>511</v>
      </c>
      <c r="G948" t="str">
        <f t="shared" si="78"/>
        <v>37022</v>
      </c>
      <c r="H948" t="s">
        <v>512</v>
      </c>
      <c r="I948" t="str">
        <f t="shared" si="79"/>
        <v>37022</v>
      </c>
      <c r="J948" t="s">
        <v>1267</v>
      </c>
    </row>
    <row r="949" spans="1:10" x14ac:dyDescent="0.25">
      <c r="A949">
        <v>79</v>
      </c>
      <c r="B949" t="str">
        <f t="shared" si="81"/>
        <v>37</v>
      </c>
      <c r="C949" t="s">
        <v>1260</v>
      </c>
      <c r="D949" t="str">
        <f>"024"</f>
        <v>024</v>
      </c>
      <c r="E949" t="str">
        <f t="shared" si="77"/>
        <v>T. EMMET</v>
      </c>
      <c r="F949" t="s">
        <v>511</v>
      </c>
      <c r="G949" t="str">
        <f t="shared" si="78"/>
        <v>37024</v>
      </c>
      <c r="H949" t="s">
        <v>512</v>
      </c>
      <c r="I949" t="str">
        <f t="shared" si="79"/>
        <v>37024</v>
      </c>
      <c r="J949" t="s">
        <v>857</v>
      </c>
    </row>
    <row r="950" spans="1:10" x14ac:dyDescent="0.25">
      <c r="A950">
        <v>79</v>
      </c>
      <c r="B950" t="str">
        <f t="shared" si="81"/>
        <v>37</v>
      </c>
      <c r="C950" t="s">
        <v>1260</v>
      </c>
      <c r="D950" t="str">
        <f>"026"</f>
        <v>026</v>
      </c>
      <c r="E950" t="str">
        <f t="shared" si="77"/>
        <v>T. FRANKFORT</v>
      </c>
      <c r="F950" t="s">
        <v>511</v>
      </c>
      <c r="G950" t="str">
        <f t="shared" si="78"/>
        <v>37026</v>
      </c>
      <c r="H950" t="s">
        <v>512</v>
      </c>
      <c r="I950" t="str">
        <f t="shared" si="79"/>
        <v>37026</v>
      </c>
      <c r="J950" t="s">
        <v>1268</v>
      </c>
    </row>
    <row r="951" spans="1:10" x14ac:dyDescent="0.25">
      <c r="A951">
        <v>79</v>
      </c>
      <c r="B951" t="str">
        <f t="shared" si="81"/>
        <v>37</v>
      </c>
      <c r="C951" t="s">
        <v>1260</v>
      </c>
      <c r="D951" t="str">
        <f>"028"</f>
        <v>028</v>
      </c>
      <c r="E951" t="str">
        <f t="shared" si="77"/>
        <v>T. FRANZEN</v>
      </c>
      <c r="F951" t="s">
        <v>511</v>
      </c>
      <c r="G951" t="str">
        <f t="shared" si="78"/>
        <v>37028</v>
      </c>
      <c r="H951" t="s">
        <v>512</v>
      </c>
      <c r="I951" t="str">
        <f t="shared" si="79"/>
        <v>37028</v>
      </c>
      <c r="J951" t="s">
        <v>1269</v>
      </c>
    </row>
    <row r="952" spans="1:10" x14ac:dyDescent="0.25">
      <c r="A952">
        <v>79</v>
      </c>
      <c r="B952" t="str">
        <f t="shared" si="81"/>
        <v>37</v>
      </c>
      <c r="C952" t="s">
        <v>1260</v>
      </c>
      <c r="D952" t="str">
        <f>"030"</f>
        <v>030</v>
      </c>
      <c r="E952" t="str">
        <f t="shared" si="77"/>
        <v>T. GREEN VALLEY</v>
      </c>
      <c r="F952" t="s">
        <v>511</v>
      </c>
      <c r="G952" t="str">
        <f t="shared" si="78"/>
        <v>37030</v>
      </c>
      <c r="H952" t="s">
        <v>512</v>
      </c>
      <c r="I952" t="str">
        <f t="shared" si="79"/>
        <v>37030</v>
      </c>
      <c r="J952" t="s">
        <v>1270</v>
      </c>
    </row>
    <row r="953" spans="1:10" x14ac:dyDescent="0.25">
      <c r="A953">
        <v>79</v>
      </c>
      <c r="B953" t="str">
        <f t="shared" si="81"/>
        <v>37</v>
      </c>
      <c r="C953" t="s">
        <v>1260</v>
      </c>
      <c r="D953" t="str">
        <f>"032"</f>
        <v>032</v>
      </c>
      <c r="E953" t="str">
        <f t="shared" si="77"/>
        <v>T. GUENTHER</v>
      </c>
      <c r="F953" t="s">
        <v>511</v>
      </c>
      <c r="G953" t="str">
        <f t="shared" si="78"/>
        <v>37032</v>
      </c>
      <c r="H953" t="s">
        <v>512</v>
      </c>
      <c r="I953" t="str">
        <f t="shared" si="79"/>
        <v>37032</v>
      </c>
      <c r="J953" t="s">
        <v>1271</v>
      </c>
    </row>
    <row r="954" spans="1:10" x14ac:dyDescent="0.25">
      <c r="A954">
        <v>79</v>
      </c>
      <c r="B954" t="str">
        <f t="shared" si="81"/>
        <v>37</v>
      </c>
      <c r="C954" t="s">
        <v>1260</v>
      </c>
      <c r="D954" t="str">
        <f>"034"</f>
        <v>034</v>
      </c>
      <c r="E954" t="str">
        <f t="shared" si="77"/>
        <v>T. HALSEY</v>
      </c>
      <c r="F954" t="s">
        <v>511</v>
      </c>
      <c r="G954" t="str">
        <f t="shared" si="78"/>
        <v>37034</v>
      </c>
      <c r="H954" t="s">
        <v>512</v>
      </c>
      <c r="I954" t="str">
        <f t="shared" si="79"/>
        <v>37034</v>
      </c>
      <c r="J954" t="s">
        <v>1272</v>
      </c>
    </row>
    <row r="955" spans="1:10" x14ac:dyDescent="0.25">
      <c r="A955">
        <v>79</v>
      </c>
      <c r="B955" t="str">
        <f t="shared" si="81"/>
        <v>37</v>
      </c>
      <c r="C955" t="s">
        <v>1260</v>
      </c>
      <c r="D955" t="str">
        <f>"036"</f>
        <v>036</v>
      </c>
      <c r="E955" t="str">
        <f t="shared" si="77"/>
        <v>T. HAMBURG</v>
      </c>
      <c r="F955" t="s">
        <v>511</v>
      </c>
      <c r="G955" t="str">
        <f t="shared" si="78"/>
        <v>37036</v>
      </c>
      <c r="H955" t="s">
        <v>512</v>
      </c>
      <c r="I955" t="str">
        <f t="shared" si="79"/>
        <v>37036</v>
      </c>
      <c r="J955" t="s">
        <v>1273</v>
      </c>
    </row>
    <row r="956" spans="1:10" x14ac:dyDescent="0.25">
      <c r="A956">
        <v>79</v>
      </c>
      <c r="B956" t="str">
        <f t="shared" si="81"/>
        <v>37</v>
      </c>
      <c r="C956" t="s">
        <v>1260</v>
      </c>
      <c r="D956" t="str">
        <f>"038"</f>
        <v>038</v>
      </c>
      <c r="E956" t="str">
        <f t="shared" si="77"/>
        <v>T. HARRISON</v>
      </c>
      <c r="F956" t="s">
        <v>511</v>
      </c>
      <c r="G956" t="str">
        <f t="shared" si="78"/>
        <v>37038</v>
      </c>
      <c r="H956" t="s">
        <v>512</v>
      </c>
      <c r="I956" t="str">
        <f t="shared" si="79"/>
        <v>37038</v>
      </c>
      <c r="J956" t="s">
        <v>674</v>
      </c>
    </row>
    <row r="957" spans="1:10" x14ac:dyDescent="0.25">
      <c r="A957">
        <v>79</v>
      </c>
      <c r="B957" t="str">
        <f t="shared" si="81"/>
        <v>37</v>
      </c>
      <c r="C957" t="s">
        <v>1260</v>
      </c>
      <c r="D957" t="str">
        <f>"040"</f>
        <v>040</v>
      </c>
      <c r="E957" t="str">
        <f t="shared" si="77"/>
        <v>T. HEWITT</v>
      </c>
      <c r="F957" t="s">
        <v>511</v>
      </c>
      <c r="G957" t="str">
        <f t="shared" si="78"/>
        <v>37040</v>
      </c>
      <c r="H957" t="s">
        <v>512</v>
      </c>
      <c r="I957" t="str">
        <f t="shared" si="79"/>
        <v>37040</v>
      </c>
      <c r="J957" t="s">
        <v>1274</v>
      </c>
    </row>
    <row r="958" spans="1:10" x14ac:dyDescent="0.25">
      <c r="A958">
        <v>79</v>
      </c>
      <c r="B958" t="str">
        <f t="shared" si="81"/>
        <v>37</v>
      </c>
      <c r="C958" t="s">
        <v>1260</v>
      </c>
      <c r="D958" t="str">
        <f>"042"</f>
        <v>042</v>
      </c>
      <c r="E958" t="str">
        <f t="shared" si="77"/>
        <v>T. HOLTON</v>
      </c>
      <c r="F958" t="s">
        <v>511</v>
      </c>
      <c r="G958" t="str">
        <f t="shared" si="78"/>
        <v>37042</v>
      </c>
      <c r="H958" t="s">
        <v>512</v>
      </c>
      <c r="I958" t="str">
        <f t="shared" si="79"/>
        <v>37042</v>
      </c>
      <c r="J958" t="s">
        <v>1275</v>
      </c>
    </row>
    <row r="959" spans="1:10" x14ac:dyDescent="0.25">
      <c r="A959">
        <v>79</v>
      </c>
      <c r="B959" t="str">
        <f t="shared" si="81"/>
        <v>37</v>
      </c>
      <c r="C959" t="s">
        <v>1260</v>
      </c>
      <c r="D959" t="str">
        <f>"044"</f>
        <v>044</v>
      </c>
      <c r="E959" t="str">
        <f t="shared" si="77"/>
        <v>T. HULL</v>
      </c>
      <c r="F959" t="s">
        <v>511</v>
      </c>
      <c r="G959" t="str">
        <f t="shared" si="78"/>
        <v>37044</v>
      </c>
      <c r="H959" t="s">
        <v>512</v>
      </c>
      <c r="I959" t="str">
        <f t="shared" si="79"/>
        <v>37044</v>
      </c>
      <c r="J959" t="s">
        <v>1276</v>
      </c>
    </row>
    <row r="960" spans="1:10" x14ac:dyDescent="0.25">
      <c r="A960">
        <v>79</v>
      </c>
      <c r="B960" t="str">
        <f t="shared" si="81"/>
        <v>37</v>
      </c>
      <c r="C960" t="s">
        <v>1260</v>
      </c>
      <c r="D960" t="str">
        <f>"046"</f>
        <v>046</v>
      </c>
      <c r="E960" t="str">
        <f t="shared" si="77"/>
        <v>T. JOHNSON</v>
      </c>
      <c r="F960" t="s">
        <v>511</v>
      </c>
      <c r="G960" t="str">
        <f t="shared" si="78"/>
        <v>37046</v>
      </c>
      <c r="H960" t="s">
        <v>512</v>
      </c>
      <c r="I960" t="str">
        <f t="shared" si="79"/>
        <v>37046</v>
      </c>
      <c r="J960" t="s">
        <v>1277</v>
      </c>
    </row>
    <row r="961" spans="1:10" x14ac:dyDescent="0.25">
      <c r="A961">
        <v>79</v>
      </c>
      <c r="B961" t="str">
        <f t="shared" si="81"/>
        <v>37</v>
      </c>
      <c r="C961" t="s">
        <v>1260</v>
      </c>
      <c r="D961" t="str">
        <f>"048"</f>
        <v>048</v>
      </c>
      <c r="E961" t="str">
        <f t="shared" si="77"/>
        <v>T. KNOWLTON</v>
      </c>
      <c r="F961" t="s">
        <v>511</v>
      </c>
      <c r="G961" t="str">
        <f t="shared" si="78"/>
        <v>37048</v>
      </c>
      <c r="H961" t="s">
        <v>512</v>
      </c>
      <c r="I961" t="str">
        <f t="shared" si="79"/>
        <v>37048</v>
      </c>
      <c r="J961" t="s">
        <v>1278</v>
      </c>
    </row>
    <row r="962" spans="1:10" x14ac:dyDescent="0.25">
      <c r="A962">
        <v>79</v>
      </c>
      <c r="B962" t="str">
        <f t="shared" si="81"/>
        <v>37</v>
      </c>
      <c r="C962" t="s">
        <v>1260</v>
      </c>
      <c r="D962" t="str">
        <f>"054"</f>
        <v>054</v>
      </c>
      <c r="E962" t="str">
        <f t="shared" ref="E962:E1025" si="82">F962&amp;J962</f>
        <v>T. MARATHON</v>
      </c>
      <c r="F962" t="s">
        <v>511</v>
      </c>
      <c r="G962" t="str">
        <f t="shared" ref="G962:G1025" si="83">B962&amp;D962</f>
        <v>37054</v>
      </c>
      <c r="H962" t="s">
        <v>512</v>
      </c>
      <c r="I962" t="str">
        <f t="shared" si="79"/>
        <v>37054</v>
      </c>
      <c r="J962" t="s">
        <v>1279</v>
      </c>
    </row>
    <row r="963" spans="1:10" x14ac:dyDescent="0.25">
      <c r="A963">
        <v>79</v>
      </c>
      <c r="B963" t="str">
        <f t="shared" si="81"/>
        <v>37</v>
      </c>
      <c r="C963" t="s">
        <v>1260</v>
      </c>
      <c r="D963" t="str">
        <f>"056"</f>
        <v>056</v>
      </c>
      <c r="E963" t="str">
        <f t="shared" si="82"/>
        <v>T. MCMILLAN</v>
      </c>
      <c r="F963" t="s">
        <v>511</v>
      </c>
      <c r="G963" t="str">
        <f t="shared" si="83"/>
        <v>37056</v>
      </c>
      <c r="H963" t="s">
        <v>512</v>
      </c>
      <c r="I963" t="str">
        <f t="shared" ref="I963:I1026" si="84">B963&amp;D963</f>
        <v>37056</v>
      </c>
      <c r="J963" t="s">
        <v>1280</v>
      </c>
    </row>
    <row r="964" spans="1:10" x14ac:dyDescent="0.25">
      <c r="A964">
        <v>79</v>
      </c>
      <c r="B964" t="str">
        <f t="shared" si="81"/>
        <v>37</v>
      </c>
      <c r="C964" t="s">
        <v>1260</v>
      </c>
      <c r="D964" t="str">
        <f>"058"</f>
        <v>058</v>
      </c>
      <c r="E964" t="str">
        <f t="shared" si="82"/>
        <v>T. MOSINEE</v>
      </c>
      <c r="F964" t="s">
        <v>511</v>
      </c>
      <c r="G964" t="str">
        <f t="shared" si="83"/>
        <v>37058</v>
      </c>
      <c r="H964" t="s">
        <v>512</v>
      </c>
      <c r="I964" t="str">
        <f t="shared" si="84"/>
        <v>37058</v>
      </c>
      <c r="J964" t="s">
        <v>1281</v>
      </c>
    </row>
    <row r="965" spans="1:10" x14ac:dyDescent="0.25">
      <c r="A965">
        <v>79</v>
      </c>
      <c r="B965" t="str">
        <f t="shared" si="81"/>
        <v>37</v>
      </c>
      <c r="C965" t="s">
        <v>1260</v>
      </c>
      <c r="D965" t="str">
        <f>"060"</f>
        <v>060</v>
      </c>
      <c r="E965" t="str">
        <f t="shared" si="82"/>
        <v>T. NORRIE</v>
      </c>
      <c r="F965" t="s">
        <v>511</v>
      </c>
      <c r="G965" t="str">
        <f t="shared" si="83"/>
        <v>37060</v>
      </c>
      <c r="H965" t="s">
        <v>512</v>
      </c>
      <c r="I965" t="str">
        <f t="shared" si="84"/>
        <v>37060</v>
      </c>
      <c r="J965" t="s">
        <v>1282</v>
      </c>
    </row>
    <row r="966" spans="1:10" x14ac:dyDescent="0.25">
      <c r="A966">
        <v>79</v>
      </c>
      <c r="B966" t="str">
        <f t="shared" si="81"/>
        <v>37</v>
      </c>
      <c r="C966" t="s">
        <v>1260</v>
      </c>
      <c r="D966" t="str">
        <f>"062"</f>
        <v>062</v>
      </c>
      <c r="E966" t="str">
        <f t="shared" si="82"/>
        <v>T. PLOVER</v>
      </c>
      <c r="F966" t="s">
        <v>511</v>
      </c>
      <c r="G966" t="str">
        <f t="shared" si="83"/>
        <v>37062</v>
      </c>
      <c r="H966" t="s">
        <v>512</v>
      </c>
      <c r="I966" t="str">
        <f t="shared" si="84"/>
        <v>37062</v>
      </c>
      <c r="J966" t="s">
        <v>1283</v>
      </c>
    </row>
    <row r="967" spans="1:10" x14ac:dyDescent="0.25">
      <c r="A967">
        <v>79</v>
      </c>
      <c r="B967" t="str">
        <f t="shared" si="81"/>
        <v>37</v>
      </c>
      <c r="C967" t="s">
        <v>1260</v>
      </c>
      <c r="D967" t="str">
        <f>"064"</f>
        <v>064</v>
      </c>
      <c r="E967" t="str">
        <f t="shared" si="82"/>
        <v>T. REID</v>
      </c>
      <c r="F967" t="s">
        <v>511</v>
      </c>
      <c r="G967" t="str">
        <f t="shared" si="83"/>
        <v>37064</v>
      </c>
      <c r="H967" t="s">
        <v>512</v>
      </c>
      <c r="I967" t="str">
        <f t="shared" si="84"/>
        <v>37064</v>
      </c>
      <c r="J967" t="s">
        <v>1284</v>
      </c>
    </row>
    <row r="968" spans="1:10" x14ac:dyDescent="0.25">
      <c r="A968">
        <v>79</v>
      </c>
      <c r="B968" t="str">
        <f t="shared" si="81"/>
        <v>37</v>
      </c>
      <c r="C968" t="s">
        <v>1260</v>
      </c>
      <c r="D968" t="str">
        <f>"066"</f>
        <v>066</v>
      </c>
      <c r="E968" t="str">
        <f t="shared" si="82"/>
        <v>T. RIB FALLS</v>
      </c>
      <c r="F968" t="s">
        <v>511</v>
      </c>
      <c r="G968" t="str">
        <f t="shared" si="83"/>
        <v>37066</v>
      </c>
      <c r="H968" t="s">
        <v>512</v>
      </c>
      <c r="I968" t="str">
        <f t="shared" si="84"/>
        <v>37066</v>
      </c>
      <c r="J968" t="s">
        <v>1285</v>
      </c>
    </row>
    <row r="969" spans="1:10" x14ac:dyDescent="0.25">
      <c r="A969">
        <v>79</v>
      </c>
      <c r="B969" t="str">
        <f t="shared" si="81"/>
        <v>37</v>
      </c>
      <c r="C969" t="s">
        <v>1260</v>
      </c>
      <c r="D969" t="str">
        <f>"068"</f>
        <v>068</v>
      </c>
      <c r="E969" t="str">
        <f t="shared" si="82"/>
        <v>T. RIB MOUNTAIN</v>
      </c>
      <c r="F969" t="s">
        <v>511</v>
      </c>
      <c r="G969" t="str">
        <f t="shared" si="83"/>
        <v>37068</v>
      </c>
      <c r="H969" t="s">
        <v>512</v>
      </c>
      <c r="I969" t="str">
        <f t="shared" si="84"/>
        <v>37068</v>
      </c>
      <c r="J969" t="s">
        <v>1286</v>
      </c>
    </row>
    <row r="970" spans="1:10" x14ac:dyDescent="0.25">
      <c r="A970">
        <v>79</v>
      </c>
      <c r="B970" t="str">
        <f t="shared" si="81"/>
        <v>37</v>
      </c>
      <c r="C970" t="s">
        <v>1260</v>
      </c>
      <c r="D970" t="str">
        <f>"070"</f>
        <v>070</v>
      </c>
      <c r="E970" t="str">
        <f t="shared" si="82"/>
        <v>T. RIETBROCK</v>
      </c>
      <c r="F970" t="s">
        <v>511</v>
      </c>
      <c r="G970" t="str">
        <f t="shared" si="83"/>
        <v>37070</v>
      </c>
      <c r="H970" t="s">
        <v>512</v>
      </c>
      <c r="I970" t="str">
        <f t="shared" si="84"/>
        <v>37070</v>
      </c>
      <c r="J970" t="s">
        <v>1287</v>
      </c>
    </row>
    <row r="971" spans="1:10" x14ac:dyDescent="0.25">
      <c r="A971">
        <v>79</v>
      </c>
      <c r="B971" t="str">
        <f t="shared" si="81"/>
        <v>37</v>
      </c>
      <c r="C971" t="s">
        <v>1260</v>
      </c>
      <c r="D971" t="str">
        <f>"072"</f>
        <v>072</v>
      </c>
      <c r="E971" t="str">
        <f t="shared" si="82"/>
        <v>T. RINGLE</v>
      </c>
      <c r="F971" t="s">
        <v>511</v>
      </c>
      <c r="G971" t="str">
        <f t="shared" si="83"/>
        <v>37072</v>
      </c>
      <c r="H971" t="s">
        <v>512</v>
      </c>
      <c r="I971" t="str">
        <f t="shared" si="84"/>
        <v>37072</v>
      </c>
      <c r="J971" t="s">
        <v>1288</v>
      </c>
    </row>
    <row r="972" spans="1:10" x14ac:dyDescent="0.25">
      <c r="A972">
        <v>79</v>
      </c>
      <c r="B972" t="str">
        <f t="shared" si="81"/>
        <v>37</v>
      </c>
      <c r="C972" t="s">
        <v>1260</v>
      </c>
      <c r="D972" t="str">
        <f>"074"</f>
        <v>074</v>
      </c>
      <c r="E972" t="str">
        <f t="shared" si="82"/>
        <v>T. SPENCER</v>
      </c>
      <c r="F972" t="s">
        <v>511</v>
      </c>
      <c r="G972" t="str">
        <f t="shared" si="83"/>
        <v>37074</v>
      </c>
      <c r="H972" t="s">
        <v>512</v>
      </c>
      <c r="I972" t="str">
        <f t="shared" si="84"/>
        <v>37074</v>
      </c>
      <c r="J972" t="s">
        <v>1289</v>
      </c>
    </row>
    <row r="973" spans="1:10" x14ac:dyDescent="0.25">
      <c r="A973">
        <v>79</v>
      </c>
      <c r="B973" t="str">
        <f t="shared" si="81"/>
        <v>37</v>
      </c>
      <c r="C973" t="s">
        <v>1260</v>
      </c>
      <c r="D973" t="str">
        <f>"076"</f>
        <v>076</v>
      </c>
      <c r="E973" t="str">
        <f t="shared" si="82"/>
        <v>T. STETTIN</v>
      </c>
      <c r="F973" t="s">
        <v>511</v>
      </c>
      <c r="G973" t="str">
        <f t="shared" si="83"/>
        <v>37076</v>
      </c>
      <c r="H973" t="s">
        <v>512</v>
      </c>
      <c r="I973" t="str">
        <f t="shared" si="84"/>
        <v>37076</v>
      </c>
      <c r="J973" t="s">
        <v>1290</v>
      </c>
    </row>
    <row r="974" spans="1:10" x14ac:dyDescent="0.25">
      <c r="A974">
        <v>79</v>
      </c>
      <c r="B974" t="str">
        <f t="shared" si="81"/>
        <v>37</v>
      </c>
      <c r="C974" t="s">
        <v>1260</v>
      </c>
      <c r="D974" t="str">
        <f>"078"</f>
        <v>078</v>
      </c>
      <c r="E974" t="str">
        <f t="shared" si="82"/>
        <v>T. TEXAS</v>
      </c>
      <c r="F974" t="s">
        <v>511</v>
      </c>
      <c r="G974" t="str">
        <f t="shared" si="83"/>
        <v>37078</v>
      </c>
      <c r="H974" t="s">
        <v>512</v>
      </c>
      <c r="I974" t="str">
        <f t="shared" si="84"/>
        <v>37078</v>
      </c>
      <c r="J974" t="s">
        <v>1291</v>
      </c>
    </row>
    <row r="975" spans="1:10" x14ac:dyDescent="0.25">
      <c r="A975">
        <v>79</v>
      </c>
      <c r="B975" t="str">
        <f t="shared" si="81"/>
        <v>37</v>
      </c>
      <c r="C975" t="s">
        <v>1260</v>
      </c>
      <c r="D975" t="str">
        <f>"080"</f>
        <v>080</v>
      </c>
      <c r="E975" t="str">
        <f t="shared" si="82"/>
        <v>T. WAUSAU</v>
      </c>
      <c r="F975" t="s">
        <v>511</v>
      </c>
      <c r="G975" t="str">
        <f t="shared" si="83"/>
        <v>37080</v>
      </c>
      <c r="H975" t="s">
        <v>512</v>
      </c>
      <c r="I975" t="str">
        <f t="shared" si="84"/>
        <v>37080</v>
      </c>
      <c r="J975" t="s">
        <v>1292</v>
      </c>
    </row>
    <row r="976" spans="1:10" x14ac:dyDescent="0.25">
      <c r="A976">
        <v>79</v>
      </c>
      <c r="B976" t="str">
        <f t="shared" si="81"/>
        <v>37</v>
      </c>
      <c r="C976" t="s">
        <v>1260</v>
      </c>
      <c r="D976" t="str">
        <f>"082"</f>
        <v>082</v>
      </c>
      <c r="E976" t="str">
        <f t="shared" si="82"/>
        <v>T. WESTON</v>
      </c>
      <c r="F976" t="s">
        <v>511</v>
      </c>
      <c r="G976" t="str">
        <f t="shared" si="83"/>
        <v>37082</v>
      </c>
      <c r="H976" t="s">
        <v>512</v>
      </c>
      <c r="I976" t="str">
        <f t="shared" si="84"/>
        <v>37082</v>
      </c>
      <c r="J976" t="s">
        <v>741</v>
      </c>
    </row>
    <row r="977" spans="1:10" x14ac:dyDescent="0.25">
      <c r="A977">
        <v>79</v>
      </c>
      <c r="B977" t="str">
        <f t="shared" si="81"/>
        <v>37</v>
      </c>
      <c r="C977" t="s">
        <v>1260</v>
      </c>
      <c r="D977" t="str">
        <f>"084"</f>
        <v>084</v>
      </c>
      <c r="E977" t="str">
        <f t="shared" si="82"/>
        <v>T. WIEN</v>
      </c>
      <c r="F977" t="s">
        <v>511</v>
      </c>
      <c r="G977" t="str">
        <f t="shared" si="83"/>
        <v>37084</v>
      </c>
      <c r="H977" t="s">
        <v>512</v>
      </c>
      <c r="I977" t="str">
        <f t="shared" si="84"/>
        <v>37084</v>
      </c>
      <c r="J977" t="s">
        <v>1293</v>
      </c>
    </row>
    <row r="978" spans="1:10" x14ac:dyDescent="0.25">
      <c r="A978">
        <v>79</v>
      </c>
      <c r="B978" t="str">
        <f t="shared" si="81"/>
        <v>37</v>
      </c>
      <c r="C978" t="s">
        <v>1260</v>
      </c>
      <c r="D978" t="str">
        <f>"102"</f>
        <v>102</v>
      </c>
      <c r="E978" t="str">
        <f t="shared" si="82"/>
        <v>V. ATHENS</v>
      </c>
      <c r="F978" t="s">
        <v>530</v>
      </c>
      <c r="G978" t="str">
        <f t="shared" si="83"/>
        <v>37102</v>
      </c>
      <c r="H978" t="s">
        <v>531</v>
      </c>
      <c r="I978" t="str">
        <f t="shared" si="84"/>
        <v>37102</v>
      </c>
      <c r="J978" t="s">
        <v>1294</v>
      </c>
    </row>
    <row r="979" spans="1:10" x14ac:dyDescent="0.25">
      <c r="A979">
        <v>79</v>
      </c>
      <c r="B979" t="str">
        <f t="shared" si="81"/>
        <v>37</v>
      </c>
      <c r="C979" t="s">
        <v>1260</v>
      </c>
      <c r="D979" t="str">
        <f>"104"</f>
        <v>104</v>
      </c>
      <c r="E979" t="str">
        <f t="shared" si="82"/>
        <v>V. BIRNAMWOOD</v>
      </c>
      <c r="F979" t="s">
        <v>530</v>
      </c>
      <c r="G979" t="str">
        <f t="shared" si="83"/>
        <v>37104</v>
      </c>
      <c r="H979" t="s">
        <v>531</v>
      </c>
      <c r="I979" t="str">
        <f t="shared" si="84"/>
        <v>37104</v>
      </c>
      <c r="J979" t="s">
        <v>1295</v>
      </c>
    </row>
    <row r="980" spans="1:10" x14ac:dyDescent="0.25">
      <c r="A980">
        <v>79</v>
      </c>
      <c r="B980" t="str">
        <f t="shared" si="81"/>
        <v>37</v>
      </c>
      <c r="C980" t="s">
        <v>1260</v>
      </c>
      <c r="D980" t="str">
        <f>"106"</f>
        <v>106</v>
      </c>
      <c r="E980" t="str">
        <f t="shared" si="82"/>
        <v>V. BROKAW</v>
      </c>
      <c r="F980" t="s">
        <v>530</v>
      </c>
      <c r="G980" t="str">
        <f t="shared" si="83"/>
        <v>37106</v>
      </c>
      <c r="H980" t="s">
        <v>531</v>
      </c>
      <c r="I980" t="str">
        <f t="shared" si="84"/>
        <v>37106</v>
      </c>
      <c r="J980" t="s">
        <v>1296</v>
      </c>
    </row>
    <row r="981" spans="1:10" x14ac:dyDescent="0.25">
      <c r="A981">
        <v>79</v>
      </c>
      <c r="B981" t="str">
        <f t="shared" si="81"/>
        <v>37</v>
      </c>
      <c r="C981" t="s">
        <v>1260</v>
      </c>
      <c r="D981" t="str">
        <f>"116"</f>
        <v>116</v>
      </c>
      <c r="E981" t="str">
        <f t="shared" si="82"/>
        <v>V. DORCHESTER</v>
      </c>
      <c r="F981" t="s">
        <v>530</v>
      </c>
      <c r="G981" t="str">
        <f t="shared" si="83"/>
        <v>37116</v>
      </c>
      <c r="H981" t="s">
        <v>531</v>
      </c>
      <c r="I981" t="str">
        <f t="shared" si="84"/>
        <v>37116</v>
      </c>
      <c r="J981" t="s">
        <v>746</v>
      </c>
    </row>
    <row r="982" spans="1:10" x14ac:dyDescent="0.25">
      <c r="A982">
        <v>79</v>
      </c>
      <c r="B982" t="str">
        <f t="shared" si="81"/>
        <v>37</v>
      </c>
      <c r="C982" t="s">
        <v>1260</v>
      </c>
      <c r="D982" t="str">
        <f>"121"</f>
        <v>121</v>
      </c>
      <c r="E982" t="str">
        <f t="shared" si="82"/>
        <v>V. EDGAR</v>
      </c>
      <c r="F982" t="s">
        <v>530</v>
      </c>
      <c r="G982" t="str">
        <f t="shared" si="83"/>
        <v>37121</v>
      </c>
      <c r="H982" t="s">
        <v>531</v>
      </c>
      <c r="I982" t="str">
        <f t="shared" si="84"/>
        <v>37121</v>
      </c>
      <c r="J982" t="s">
        <v>1297</v>
      </c>
    </row>
    <row r="983" spans="1:10" x14ac:dyDescent="0.25">
      <c r="A983">
        <v>79</v>
      </c>
      <c r="B983" t="str">
        <f t="shared" si="81"/>
        <v>37</v>
      </c>
      <c r="C983" t="s">
        <v>1260</v>
      </c>
      <c r="D983" t="str">
        <f>"122"</f>
        <v>122</v>
      </c>
      <c r="E983" t="str">
        <f t="shared" si="82"/>
        <v>V. ELDERON</v>
      </c>
      <c r="F983" t="s">
        <v>530</v>
      </c>
      <c r="G983" t="str">
        <f t="shared" si="83"/>
        <v>37122</v>
      </c>
      <c r="H983" t="s">
        <v>531</v>
      </c>
      <c r="I983" t="str">
        <f t="shared" si="84"/>
        <v>37122</v>
      </c>
      <c r="J983" t="s">
        <v>1267</v>
      </c>
    </row>
    <row r="984" spans="1:10" x14ac:dyDescent="0.25">
      <c r="A984">
        <v>79</v>
      </c>
      <c r="B984" t="str">
        <f t="shared" si="81"/>
        <v>37</v>
      </c>
      <c r="C984" t="s">
        <v>1260</v>
      </c>
      <c r="D984" t="str">
        <f>"126"</f>
        <v>126</v>
      </c>
      <c r="E984" t="str">
        <f t="shared" si="82"/>
        <v>V. FENWOOD</v>
      </c>
      <c r="F984" t="s">
        <v>530</v>
      </c>
      <c r="G984" t="str">
        <f t="shared" si="83"/>
        <v>37126</v>
      </c>
      <c r="H984" t="s">
        <v>531</v>
      </c>
      <c r="I984" t="str">
        <f t="shared" si="84"/>
        <v>37126</v>
      </c>
      <c r="J984" t="s">
        <v>1298</v>
      </c>
    </row>
    <row r="985" spans="1:10" x14ac:dyDescent="0.25">
      <c r="A985">
        <v>79</v>
      </c>
      <c r="B985" t="str">
        <f t="shared" si="81"/>
        <v>37</v>
      </c>
      <c r="C985" t="s">
        <v>1260</v>
      </c>
      <c r="D985" t="str">
        <f>"136"</f>
        <v>136</v>
      </c>
      <c r="E985" t="str">
        <f t="shared" si="82"/>
        <v>V. HATLEY</v>
      </c>
      <c r="F985" t="s">
        <v>530</v>
      </c>
      <c r="G985" t="str">
        <f t="shared" si="83"/>
        <v>37136</v>
      </c>
      <c r="H985" t="s">
        <v>531</v>
      </c>
      <c r="I985" t="str">
        <f t="shared" si="84"/>
        <v>37136</v>
      </c>
      <c r="J985" t="s">
        <v>1299</v>
      </c>
    </row>
    <row r="986" spans="1:10" x14ac:dyDescent="0.25">
      <c r="A986">
        <v>79</v>
      </c>
      <c r="B986" t="str">
        <f t="shared" si="81"/>
        <v>37</v>
      </c>
      <c r="C986" t="s">
        <v>1260</v>
      </c>
      <c r="D986" t="str">
        <f>"145"</f>
        <v>145</v>
      </c>
      <c r="E986" t="str">
        <f t="shared" si="82"/>
        <v>V. KRONENWETTER</v>
      </c>
      <c r="F986" t="s">
        <v>530</v>
      </c>
      <c r="G986" t="str">
        <f t="shared" si="83"/>
        <v>37145</v>
      </c>
      <c r="H986" t="s">
        <v>531</v>
      </c>
      <c r="I986" t="str">
        <f t="shared" si="84"/>
        <v>37145</v>
      </c>
      <c r="J986" t="s">
        <v>1300</v>
      </c>
    </row>
    <row r="987" spans="1:10" x14ac:dyDescent="0.25">
      <c r="A987">
        <v>79</v>
      </c>
      <c r="B987" t="str">
        <f t="shared" si="81"/>
        <v>37</v>
      </c>
      <c r="C987" t="s">
        <v>1260</v>
      </c>
      <c r="D987" t="str">
        <f>"146"</f>
        <v>146</v>
      </c>
      <c r="E987" t="str">
        <f t="shared" si="82"/>
        <v>V. MAINE</v>
      </c>
      <c r="F987" t="s">
        <v>530</v>
      </c>
      <c r="G987" t="str">
        <f t="shared" si="83"/>
        <v>37146</v>
      </c>
      <c r="H987" t="s">
        <v>531</v>
      </c>
      <c r="I987" t="str">
        <f t="shared" si="84"/>
        <v>37146</v>
      </c>
      <c r="J987" t="s">
        <v>1301</v>
      </c>
    </row>
    <row r="988" spans="1:10" x14ac:dyDescent="0.25">
      <c r="A988">
        <v>79</v>
      </c>
      <c r="B988" t="str">
        <f t="shared" si="81"/>
        <v>37</v>
      </c>
      <c r="C988" t="s">
        <v>1260</v>
      </c>
      <c r="D988" t="str">
        <f>"151"</f>
        <v>151</v>
      </c>
      <c r="E988" t="str">
        <f t="shared" si="82"/>
        <v>V. MARATHON</v>
      </c>
      <c r="F988" t="s">
        <v>530</v>
      </c>
      <c r="G988" t="str">
        <f t="shared" si="83"/>
        <v>37151</v>
      </c>
      <c r="H988" t="s">
        <v>531</v>
      </c>
      <c r="I988" t="str">
        <f t="shared" si="84"/>
        <v>37151</v>
      </c>
      <c r="J988" t="s">
        <v>1279</v>
      </c>
    </row>
    <row r="989" spans="1:10" x14ac:dyDescent="0.25">
      <c r="A989">
        <v>79</v>
      </c>
      <c r="B989" t="str">
        <f t="shared" si="81"/>
        <v>37</v>
      </c>
      <c r="C989" t="s">
        <v>1260</v>
      </c>
      <c r="D989" t="str">
        <f>"176"</f>
        <v>176</v>
      </c>
      <c r="E989" t="str">
        <f t="shared" si="82"/>
        <v>V. ROTHSCHILD</v>
      </c>
      <c r="F989" t="s">
        <v>530</v>
      </c>
      <c r="G989" t="str">
        <f t="shared" si="83"/>
        <v>37176</v>
      </c>
      <c r="H989" t="s">
        <v>531</v>
      </c>
      <c r="I989" t="str">
        <f t="shared" si="84"/>
        <v>37176</v>
      </c>
      <c r="J989" t="s">
        <v>1302</v>
      </c>
    </row>
    <row r="990" spans="1:10" x14ac:dyDescent="0.25">
      <c r="A990">
        <v>79</v>
      </c>
      <c r="B990" t="str">
        <f t="shared" si="81"/>
        <v>37</v>
      </c>
      <c r="C990" t="s">
        <v>1260</v>
      </c>
      <c r="D990" t="str">
        <f>"181"</f>
        <v>181</v>
      </c>
      <c r="E990" t="str">
        <f t="shared" si="82"/>
        <v>V. SPENCER</v>
      </c>
      <c r="F990" t="s">
        <v>530</v>
      </c>
      <c r="G990" t="str">
        <f t="shared" si="83"/>
        <v>37181</v>
      </c>
      <c r="H990" t="s">
        <v>531</v>
      </c>
      <c r="I990" t="str">
        <f t="shared" si="84"/>
        <v>37181</v>
      </c>
      <c r="J990" t="s">
        <v>1289</v>
      </c>
    </row>
    <row r="991" spans="1:10" x14ac:dyDescent="0.25">
      <c r="A991">
        <v>79</v>
      </c>
      <c r="B991" t="str">
        <f t="shared" si="81"/>
        <v>37</v>
      </c>
      <c r="C991" t="s">
        <v>1260</v>
      </c>
      <c r="D991" t="str">
        <f>"182"</f>
        <v>182</v>
      </c>
      <c r="E991" t="str">
        <f t="shared" si="82"/>
        <v>V. STRATFORD</v>
      </c>
      <c r="F991" t="s">
        <v>530</v>
      </c>
      <c r="G991" t="str">
        <f t="shared" si="83"/>
        <v>37182</v>
      </c>
      <c r="H991" t="s">
        <v>531</v>
      </c>
      <c r="I991" t="str">
        <f t="shared" si="84"/>
        <v>37182</v>
      </c>
      <c r="J991" t="s">
        <v>1303</v>
      </c>
    </row>
    <row r="992" spans="1:10" x14ac:dyDescent="0.25">
      <c r="A992">
        <v>79</v>
      </c>
      <c r="B992" t="str">
        <f t="shared" si="81"/>
        <v>37</v>
      </c>
      <c r="C992" t="s">
        <v>1260</v>
      </c>
      <c r="D992" t="str">
        <f>"186"</f>
        <v>186</v>
      </c>
      <c r="E992" t="str">
        <f t="shared" si="82"/>
        <v>V. UNITY</v>
      </c>
      <c r="F992" t="s">
        <v>530</v>
      </c>
      <c r="G992" t="str">
        <f t="shared" si="83"/>
        <v>37186</v>
      </c>
      <c r="H992" t="s">
        <v>531</v>
      </c>
      <c r="I992" t="str">
        <f t="shared" si="84"/>
        <v>37186</v>
      </c>
      <c r="J992" t="s">
        <v>739</v>
      </c>
    </row>
    <row r="993" spans="1:10" x14ac:dyDescent="0.25">
      <c r="A993">
        <v>79</v>
      </c>
      <c r="B993" t="str">
        <f t="shared" si="81"/>
        <v>37</v>
      </c>
      <c r="C993" t="s">
        <v>1260</v>
      </c>
      <c r="D993" t="str">
        <f>"192"</f>
        <v>192</v>
      </c>
      <c r="E993" t="str">
        <f t="shared" si="82"/>
        <v>V. WESTON</v>
      </c>
      <c r="F993" t="s">
        <v>530</v>
      </c>
      <c r="G993" t="str">
        <f t="shared" si="83"/>
        <v>37192</v>
      </c>
      <c r="H993" t="s">
        <v>531</v>
      </c>
      <c r="I993" t="str">
        <f t="shared" si="84"/>
        <v>37192</v>
      </c>
      <c r="J993" t="s">
        <v>741</v>
      </c>
    </row>
    <row r="994" spans="1:10" x14ac:dyDescent="0.25">
      <c r="A994">
        <v>79</v>
      </c>
      <c r="B994" t="str">
        <f t="shared" si="81"/>
        <v>37</v>
      </c>
      <c r="C994" t="s">
        <v>1260</v>
      </c>
      <c r="D994" t="str">
        <f>"201"</f>
        <v>201</v>
      </c>
      <c r="E994" t="str">
        <f t="shared" si="82"/>
        <v>C. ABBOTSFORD</v>
      </c>
      <c r="F994" t="s">
        <v>533</v>
      </c>
      <c r="G994" t="str">
        <f t="shared" si="83"/>
        <v>37201</v>
      </c>
      <c r="H994" t="s">
        <v>534</v>
      </c>
      <c r="I994" t="str">
        <f t="shared" si="84"/>
        <v>37201</v>
      </c>
      <c r="J994" t="s">
        <v>748</v>
      </c>
    </row>
    <row r="995" spans="1:10" x14ac:dyDescent="0.25">
      <c r="A995">
        <v>79</v>
      </c>
      <c r="B995" t="str">
        <f t="shared" si="81"/>
        <v>37</v>
      </c>
      <c r="C995" t="s">
        <v>1260</v>
      </c>
      <c r="D995" t="str">
        <f>"211"</f>
        <v>211</v>
      </c>
      <c r="E995" t="str">
        <f t="shared" si="82"/>
        <v>C. COLBY</v>
      </c>
      <c r="F995" t="s">
        <v>533</v>
      </c>
      <c r="G995" t="str">
        <f t="shared" si="83"/>
        <v>37211</v>
      </c>
      <c r="H995" t="s">
        <v>534</v>
      </c>
      <c r="I995" t="str">
        <f t="shared" si="84"/>
        <v>37211</v>
      </c>
      <c r="J995" t="s">
        <v>717</v>
      </c>
    </row>
    <row r="996" spans="1:10" x14ac:dyDescent="0.25">
      <c r="A996">
        <v>79</v>
      </c>
      <c r="B996" t="str">
        <f t="shared" si="81"/>
        <v>37</v>
      </c>
      <c r="C996" t="s">
        <v>1260</v>
      </c>
      <c r="D996" t="str">
        <f>"250"</f>
        <v>250</v>
      </c>
      <c r="E996" t="str">
        <f t="shared" si="82"/>
        <v>C. MARSHFIELD</v>
      </c>
      <c r="F996" t="s">
        <v>533</v>
      </c>
      <c r="G996" t="str">
        <f t="shared" si="83"/>
        <v>37250</v>
      </c>
      <c r="H996" t="s">
        <v>534</v>
      </c>
      <c r="I996" t="str">
        <f t="shared" si="84"/>
        <v>37250</v>
      </c>
      <c r="J996" t="s">
        <v>972</v>
      </c>
    </row>
    <row r="997" spans="1:10" x14ac:dyDescent="0.25">
      <c r="A997">
        <v>79</v>
      </c>
      <c r="B997" t="str">
        <f t="shared" si="81"/>
        <v>37</v>
      </c>
      <c r="C997" t="s">
        <v>1260</v>
      </c>
      <c r="D997" t="str">
        <f>"251"</f>
        <v>251</v>
      </c>
      <c r="E997" t="str">
        <f t="shared" si="82"/>
        <v>C. MOSINEE</v>
      </c>
      <c r="F997" t="s">
        <v>533</v>
      </c>
      <c r="G997" t="str">
        <f t="shared" si="83"/>
        <v>37251</v>
      </c>
      <c r="H997" t="s">
        <v>534</v>
      </c>
      <c r="I997" t="str">
        <f t="shared" si="84"/>
        <v>37251</v>
      </c>
      <c r="J997" t="s">
        <v>1281</v>
      </c>
    </row>
    <row r="998" spans="1:10" x14ac:dyDescent="0.25">
      <c r="A998">
        <v>79</v>
      </c>
      <c r="B998" t="str">
        <f t="shared" si="81"/>
        <v>37</v>
      </c>
      <c r="C998" t="s">
        <v>1260</v>
      </c>
      <c r="D998" t="str">
        <f>"281"</f>
        <v>281</v>
      </c>
      <c r="E998" t="str">
        <f t="shared" si="82"/>
        <v>C. SCHOFIELD</v>
      </c>
      <c r="F998" t="s">
        <v>533</v>
      </c>
      <c r="G998" t="str">
        <f t="shared" si="83"/>
        <v>37281</v>
      </c>
      <c r="H998" t="s">
        <v>534</v>
      </c>
      <c r="I998" t="str">
        <f t="shared" si="84"/>
        <v>37281</v>
      </c>
      <c r="J998" t="s">
        <v>1304</v>
      </c>
    </row>
    <row r="999" spans="1:10" x14ac:dyDescent="0.25">
      <c r="A999">
        <v>79</v>
      </c>
      <c r="B999" t="str">
        <f t="shared" si="81"/>
        <v>37</v>
      </c>
      <c r="C999" t="s">
        <v>1260</v>
      </c>
      <c r="D999" t="str">
        <f>"291"</f>
        <v>291</v>
      </c>
      <c r="E999" t="str">
        <f t="shared" si="82"/>
        <v>C. WAUSAU</v>
      </c>
      <c r="F999" t="s">
        <v>533</v>
      </c>
      <c r="G999" t="str">
        <f t="shared" si="83"/>
        <v>37291</v>
      </c>
      <c r="H999" t="s">
        <v>534</v>
      </c>
      <c r="I999" t="str">
        <f t="shared" si="84"/>
        <v>37291</v>
      </c>
      <c r="J999" t="s">
        <v>1292</v>
      </c>
    </row>
    <row r="1000" spans="1:10" x14ac:dyDescent="0.25">
      <c r="A1000">
        <v>81</v>
      </c>
      <c r="B1000" t="str">
        <f t="shared" ref="B1000:B1024" si="85">"38"</f>
        <v>38</v>
      </c>
      <c r="C1000" t="s">
        <v>1305</v>
      </c>
      <c r="D1000" t="str">
        <f>"002"</f>
        <v>002</v>
      </c>
      <c r="E1000" t="str">
        <f t="shared" si="82"/>
        <v>T. AMBERG</v>
      </c>
      <c r="F1000" t="s">
        <v>511</v>
      </c>
      <c r="G1000" t="str">
        <f t="shared" si="83"/>
        <v>38002</v>
      </c>
      <c r="H1000" t="s">
        <v>512</v>
      </c>
      <c r="I1000" t="str">
        <f t="shared" si="84"/>
        <v>38002</v>
      </c>
      <c r="J1000" t="s">
        <v>1306</v>
      </c>
    </row>
    <row r="1001" spans="1:10" x14ac:dyDescent="0.25">
      <c r="A1001">
        <v>81</v>
      </c>
      <c r="B1001" t="str">
        <f t="shared" si="85"/>
        <v>38</v>
      </c>
      <c r="C1001" t="s">
        <v>1305</v>
      </c>
      <c r="D1001" t="str">
        <f>"004"</f>
        <v>004</v>
      </c>
      <c r="E1001" t="str">
        <f t="shared" si="82"/>
        <v>T. ATHELSTANE</v>
      </c>
      <c r="F1001" t="s">
        <v>511</v>
      </c>
      <c r="G1001" t="str">
        <f t="shared" si="83"/>
        <v>38004</v>
      </c>
      <c r="H1001" t="s">
        <v>512</v>
      </c>
      <c r="I1001" t="str">
        <f t="shared" si="84"/>
        <v>38004</v>
      </c>
      <c r="J1001" t="s">
        <v>1307</v>
      </c>
    </row>
    <row r="1002" spans="1:10" x14ac:dyDescent="0.25">
      <c r="A1002">
        <v>81</v>
      </c>
      <c r="B1002" t="str">
        <f t="shared" si="85"/>
        <v>38</v>
      </c>
      <c r="C1002" t="s">
        <v>1305</v>
      </c>
      <c r="D1002" t="str">
        <f>"006"</f>
        <v>006</v>
      </c>
      <c r="E1002" t="str">
        <f t="shared" si="82"/>
        <v>T. BEAVER</v>
      </c>
      <c r="F1002" t="s">
        <v>511</v>
      </c>
      <c r="G1002" t="str">
        <f t="shared" si="83"/>
        <v>38006</v>
      </c>
      <c r="H1002" t="s">
        <v>512</v>
      </c>
      <c r="I1002" t="str">
        <f t="shared" si="84"/>
        <v>38006</v>
      </c>
      <c r="J1002" t="s">
        <v>715</v>
      </c>
    </row>
    <row r="1003" spans="1:10" x14ac:dyDescent="0.25">
      <c r="A1003">
        <v>81</v>
      </c>
      <c r="B1003" t="str">
        <f t="shared" si="85"/>
        <v>38</v>
      </c>
      <c r="C1003" t="s">
        <v>1305</v>
      </c>
      <c r="D1003" t="str">
        <f>"008"</f>
        <v>008</v>
      </c>
      <c r="E1003" t="str">
        <f t="shared" si="82"/>
        <v>T. BEECHER</v>
      </c>
      <c r="F1003" t="s">
        <v>511</v>
      </c>
      <c r="G1003" t="str">
        <f t="shared" si="83"/>
        <v>38008</v>
      </c>
      <c r="H1003" t="s">
        <v>512</v>
      </c>
      <c r="I1003" t="str">
        <f t="shared" si="84"/>
        <v>38008</v>
      </c>
      <c r="J1003" t="s">
        <v>1308</v>
      </c>
    </row>
    <row r="1004" spans="1:10" x14ac:dyDescent="0.25">
      <c r="A1004">
        <v>81</v>
      </c>
      <c r="B1004" t="str">
        <f t="shared" si="85"/>
        <v>38</v>
      </c>
      <c r="C1004" t="s">
        <v>1305</v>
      </c>
      <c r="D1004" t="str">
        <f>"010"</f>
        <v>010</v>
      </c>
      <c r="E1004" t="str">
        <f t="shared" si="82"/>
        <v>T. DUNBAR</v>
      </c>
      <c r="F1004" t="s">
        <v>511</v>
      </c>
      <c r="G1004" t="str">
        <f t="shared" si="83"/>
        <v>38010</v>
      </c>
      <c r="H1004" t="s">
        <v>512</v>
      </c>
      <c r="I1004" t="str">
        <f t="shared" si="84"/>
        <v>38010</v>
      </c>
      <c r="J1004" t="s">
        <v>1309</v>
      </c>
    </row>
    <row r="1005" spans="1:10" x14ac:dyDescent="0.25">
      <c r="A1005">
        <v>81</v>
      </c>
      <c r="B1005" t="str">
        <f t="shared" si="85"/>
        <v>38</v>
      </c>
      <c r="C1005" t="s">
        <v>1305</v>
      </c>
      <c r="D1005" t="str">
        <f>"012"</f>
        <v>012</v>
      </c>
      <c r="E1005" t="str">
        <f t="shared" si="82"/>
        <v>T. GOODMAN</v>
      </c>
      <c r="F1005" t="s">
        <v>511</v>
      </c>
      <c r="G1005" t="str">
        <f t="shared" si="83"/>
        <v>38012</v>
      </c>
      <c r="H1005" t="s">
        <v>512</v>
      </c>
      <c r="I1005" t="str">
        <f t="shared" si="84"/>
        <v>38012</v>
      </c>
      <c r="J1005" t="s">
        <v>1310</v>
      </c>
    </row>
    <row r="1006" spans="1:10" x14ac:dyDescent="0.25">
      <c r="A1006">
        <v>81</v>
      </c>
      <c r="B1006" t="str">
        <f t="shared" si="85"/>
        <v>38</v>
      </c>
      <c r="C1006" t="s">
        <v>1305</v>
      </c>
      <c r="D1006" t="str">
        <f>"014"</f>
        <v>014</v>
      </c>
      <c r="E1006" t="str">
        <f t="shared" si="82"/>
        <v>T. GROVER</v>
      </c>
      <c r="F1006" t="s">
        <v>511</v>
      </c>
      <c r="G1006" t="str">
        <f t="shared" si="83"/>
        <v>38014</v>
      </c>
      <c r="H1006" t="s">
        <v>512</v>
      </c>
      <c r="I1006" t="str">
        <f t="shared" si="84"/>
        <v>38014</v>
      </c>
      <c r="J1006" t="s">
        <v>1311</v>
      </c>
    </row>
    <row r="1007" spans="1:10" x14ac:dyDescent="0.25">
      <c r="A1007">
        <v>81</v>
      </c>
      <c r="B1007" t="str">
        <f t="shared" si="85"/>
        <v>38</v>
      </c>
      <c r="C1007" t="s">
        <v>1305</v>
      </c>
      <c r="D1007" t="str">
        <f>"016"</f>
        <v>016</v>
      </c>
      <c r="E1007" t="str">
        <f t="shared" si="82"/>
        <v>T. LAKE</v>
      </c>
      <c r="F1007" t="s">
        <v>511</v>
      </c>
      <c r="G1007" t="str">
        <f t="shared" si="83"/>
        <v>38016</v>
      </c>
      <c r="H1007" t="s">
        <v>512</v>
      </c>
      <c r="I1007" t="str">
        <f t="shared" si="84"/>
        <v>38016</v>
      </c>
      <c r="J1007" t="s">
        <v>1312</v>
      </c>
    </row>
    <row r="1008" spans="1:10" x14ac:dyDescent="0.25">
      <c r="A1008">
        <v>81</v>
      </c>
      <c r="B1008" t="str">
        <f t="shared" si="85"/>
        <v>38</v>
      </c>
      <c r="C1008" t="s">
        <v>1305</v>
      </c>
      <c r="D1008" t="str">
        <f>"018"</f>
        <v>018</v>
      </c>
      <c r="E1008" t="str">
        <f t="shared" si="82"/>
        <v>T. MIDDLE INLET</v>
      </c>
      <c r="F1008" t="s">
        <v>511</v>
      </c>
      <c r="G1008" t="str">
        <f t="shared" si="83"/>
        <v>38018</v>
      </c>
      <c r="H1008" t="s">
        <v>512</v>
      </c>
      <c r="I1008" t="str">
        <f t="shared" si="84"/>
        <v>38018</v>
      </c>
      <c r="J1008" t="s">
        <v>1313</v>
      </c>
    </row>
    <row r="1009" spans="1:10" x14ac:dyDescent="0.25">
      <c r="A1009">
        <v>81</v>
      </c>
      <c r="B1009" t="str">
        <f t="shared" si="85"/>
        <v>38</v>
      </c>
      <c r="C1009" t="s">
        <v>1305</v>
      </c>
      <c r="D1009" t="str">
        <f>"020"</f>
        <v>020</v>
      </c>
      <c r="E1009" t="str">
        <f t="shared" si="82"/>
        <v>T. NIAGARA</v>
      </c>
      <c r="F1009" t="s">
        <v>511</v>
      </c>
      <c r="G1009" t="str">
        <f t="shared" si="83"/>
        <v>38020</v>
      </c>
      <c r="H1009" t="s">
        <v>512</v>
      </c>
      <c r="I1009" t="str">
        <f t="shared" si="84"/>
        <v>38020</v>
      </c>
      <c r="J1009" t="s">
        <v>1314</v>
      </c>
    </row>
    <row r="1010" spans="1:10" x14ac:dyDescent="0.25">
      <c r="A1010">
        <v>81</v>
      </c>
      <c r="B1010" t="str">
        <f t="shared" si="85"/>
        <v>38</v>
      </c>
      <c r="C1010" t="s">
        <v>1305</v>
      </c>
      <c r="D1010" t="str">
        <f>"022"</f>
        <v>022</v>
      </c>
      <c r="E1010" t="str">
        <f t="shared" si="82"/>
        <v>T. PEMBINE</v>
      </c>
      <c r="F1010" t="s">
        <v>511</v>
      </c>
      <c r="G1010" t="str">
        <f t="shared" si="83"/>
        <v>38022</v>
      </c>
      <c r="H1010" t="s">
        <v>512</v>
      </c>
      <c r="I1010" t="str">
        <f t="shared" si="84"/>
        <v>38022</v>
      </c>
      <c r="J1010" t="s">
        <v>1315</v>
      </c>
    </row>
    <row r="1011" spans="1:10" x14ac:dyDescent="0.25">
      <c r="A1011">
        <v>81</v>
      </c>
      <c r="B1011" t="str">
        <f t="shared" si="85"/>
        <v>38</v>
      </c>
      <c r="C1011" t="s">
        <v>1305</v>
      </c>
      <c r="D1011" t="str">
        <f>"024"</f>
        <v>024</v>
      </c>
      <c r="E1011" t="str">
        <f t="shared" si="82"/>
        <v>T. PESHTIGO</v>
      </c>
      <c r="F1011" t="s">
        <v>511</v>
      </c>
      <c r="G1011" t="str">
        <f t="shared" si="83"/>
        <v>38024</v>
      </c>
      <c r="H1011" t="s">
        <v>512</v>
      </c>
      <c r="I1011" t="str">
        <f t="shared" si="84"/>
        <v>38024</v>
      </c>
      <c r="J1011" t="s">
        <v>1316</v>
      </c>
    </row>
    <row r="1012" spans="1:10" x14ac:dyDescent="0.25">
      <c r="A1012">
        <v>81</v>
      </c>
      <c r="B1012" t="str">
        <f t="shared" si="85"/>
        <v>38</v>
      </c>
      <c r="C1012" t="s">
        <v>1305</v>
      </c>
      <c r="D1012" t="str">
        <f>"026"</f>
        <v>026</v>
      </c>
      <c r="E1012" t="str">
        <f t="shared" si="82"/>
        <v>T. PORTERFIELD</v>
      </c>
      <c r="F1012" t="s">
        <v>511</v>
      </c>
      <c r="G1012" t="str">
        <f t="shared" si="83"/>
        <v>38026</v>
      </c>
      <c r="H1012" t="s">
        <v>512</v>
      </c>
      <c r="I1012" t="str">
        <f t="shared" si="84"/>
        <v>38026</v>
      </c>
      <c r="J1012" t="s">
        <v>1317</v>
      </c>
    </row>
    <row r="1013" spans="1:10" x14ac:dyDescent="0.25">
      <c r="A1013">
        <v>81</v>
      </c>
      <c r="B1013" t="str">
        <f t="shared" si="85"/>
        <v>38</v>
      </c>
      <c r="C1013" t="s">
        <v>1305</v>
      </c>
      <c r="D1013" t="str">
        <f>"028"</f>
        <v>028</v>
      </c>
      <c r="E1013" t="str">
        <f t="shared" si="82"/>
        <v>T. POUND</v>
      </c>
      <c r="F1013" t="s">
        <v>511</v>
      </c>
      <c r="G1013" t="str">
        <f t="shared" si="83"/>
        <v>38028</v>
      </c>
      <c r="H1013" t="s">
        <v>512</v>
      </c>
      <c r="I1013" t="str">
        <f t="shared" si="84"/>
        <v>38028</v>
      </c>
      <c r="J1013" t="s">
        <v>1318</v>
      </c>
    </row>
    <row r="1014" spans="1:10" x14ac:dyDescent="0.25">
      <c r="A1014">
        <v>81</v>
      </c>
      <c r="B1014" t="str">
        <f t="shared" si="85"/>
        <v>38</v>
      </c>
      <c r="C1014" t="s">
        <v>1305</v>
      </c>
      <c r="D1014" t="str">
        <f>"030"</f>
        <v>030</v>
      </c>
      <c r="E1014" t="str">
        <f t="shared" si="82"/>
        <v>T. SILVER CLIFF</v>
      </c>
      <c r="F1014" t="s">
        <v>511</v>
      </c>
      <c r="G1014" t="str">
        <f t="shared" si="83"/>
        <v>38030</v>
      </c>
      <c r="H1014" t="s">
        <v>512</v>
      </c>
      <c r="I1014" t="str">
        <f t="shared" si="84"/>
        <v>38030</v>
      </c>
      <c r="J1014" t="s">
        <v>1319</v>
      </c>
    </row>
    <row r="1015" spans="1:10" x14ac:dyDescent="0.25">
      <c r="A1015">
        <v>81</v>
      </c>
      <c r="B1015" t="str">
        <f t="shared" si="85"/>
        <v>38</v>
      </c>
      <c r="C1015" t="s">
        <v>1305</v>
      </c>
      <c r="D1015" t="str">
        <f>"032"</f>
        <v>032</v>
      </c>
      <c r="E1015" t="str">
        <f t="shared" si="82"/>
        <v>T. STEPHENSON</v>
      </c>
      <c r="F1015" t="s">
        <v>511</v>
      </c>
      <c r="G1015" t="str">
        <f t="shared" si="83"/>
        <v>38032</v>
      </c>
      <c r="H1015" t="s">
        <v>512</v>
      </c>
      <c r="I1015" t="str">
        <f t="shared" si="84"/>
        <v>38032</v>
      </c>
      <c r="J1015" t="s">
        <v>1320</v>
      </c>
    </row>
    <row r="1016" spans="1:10" x14ac:dyDescent="0.25">
      <c r="A1016">
        <v>81</v>
      </c>
      <c r="B1016" t="str">
        <f t="shared" si="85"/>
        <v>38</v>
      </c>
      <c r="C1016" t="s">
        <v>1305</v>
      </c>
      <c r="D1016" t="str">
        <f>"034"</f>
        <v>034</v>
      </c>
      <c r="E1016" t="str">
        <f t="shared" si="82"/>
        <v>T. WAGNER</v>
      </c>
      <c r="F1016" t="s">
        <v>511</v>
      </c>
      <c r="G1016" t="str">
        <f t="shared" si="83"/>
        <v>38034</v>
      </c>
      <c r="H1016" t="s">
        <v>512</v>
      </c>
      <c r="I1016" t="str">
        <f t="shared" si="84"/>
        <v>38034</v>
      </c>
      <c r="J1016" t="s">
        <v>1321</v>
      </c>
    </row>
    <row r="1017" spans="1:10" x14ac:dyDescent="0.25">
      <c r="A1017">
        <v>81</v>
      </c>
      <c r="B1017" t="str">
        <f t="shared" si="85"/>
        <v>38</v>
      </c>
      <c r="C1017" t="s">
        <v>1305</v>
      </c>
      <c r="D1017" t="str">
        <f>"036"</f>
        <v>036</v>
      </c>
      <c r="E1017" t="str">
        <f t="shared" si="82"/>
        <v>T. WAUSAUKEE</v>
      </c>
      <c r="F1017" t="s">
        <v>511</v>
      </c>
      <c r="G1017" t="str">
        <f t="shared" si="83"/>
        <v>38036</v>
      </c>
      <c r="H1017" t="s">
        <v>512</v>
      </c>
      <c r="I1017" t="str">
        <f t="shared" si="84"/>
        <v>38036</v>
      </c>
      <c r="J1017" t="s">
        <v>1322</v>
      </c>
    </row>
    <row r="1018" spans="1:10" x14ac:dyDescent="0.25">
      <c r="A1018">
        <v>81</v>
      </c>
      <c r="B1018" t="str">
        <f t="shared" si="85"/>
        <v>38</v>
      </c>
      <c r="C1018" t="s">
        <v>1305</v>
      </c>
      <c r="D1018" t="str">
        <f>"111"</f>
        <v>111</v>
      </c>
      <c r="E1018" t="str">
        <f t="shared" si="82"/>
        <v>V. COLEMAN</v>
      </c>
      <c r="F1018" t="s">
        <v>530</v>
      </c>
      <c r="G1018" t="str">
        <f t="shared" si="83"/>
        <v>38111</v>
      </c>
      <c r="H1018" t="s">
        <v>531</v>
      </c>
      <c r="I1018" t="str">
        <f t="shared" si="84"/>
        <v>38111</v>
      </c>
      <c r="J1018" t="s">
        <v>1323</v>
      </c>
    </row>
    <row r="1019" spans="1:10" x14ac:dyDescent="0.25">
      <c r="A1019">
        <v>81</v>
      </c>
      <c r="B1019" t="str">
        <f t="shared" si="85"/>
        <v>38</v>
      </c>
      <c r="C1019" t="s">
        <v>1305</v>
      </c>
      <c r="D1019" t="str">
        <f>"121"</f>
        <v>121</v>
      </c>
      <c r="E1019" t="str">
        <f t="shared" si="82"/>
        <v>V. CRIVITZ</v>
      </c>
      <c r="F1019" t="s">
        <v>530</v>
      </c>
      <c r="G1019" t="str">
        <f t="shared" si="83"/>
        <v>38121</v>
      </c>
      <c r="H1019" t="s">
        <v>531</v>
      </c>
      <c r="I1019" t="str">
        <f t="shared" si="84"/>
        <v>38121</v>
      </c>
      <c r="J1019" t="s">
        <v>1324</v>
      </c>
    </row>
    <row r="1020" spans="1:10" x14ac:dyDescent="0.25">
      <c r="A1020">
        <v>81</v>
      </c>
      <c r="B1020" t="str">
        <f t="shared" si="85"/>
        <v>38</v>
      </c>
      <c r="C1020" t="s">
        <v>1305</v>
      </c>
      <c r="D1020" t="str">
        <f>"171"</f>
        <v>171</v>
      </c>
      <c r="E1020" t="str">
        <f t="shared" si="82"/>
        <v>V. POUND</v>
      </c>
      <c r="F1020" t="s">
        <v>530</v>
      </c>
      <c r="G1020" t="str">
        <f t="shared" si="83"/>
        <v>38171</v>
      </c>
      <c r="H1020" t="s">
        <v>531</v>
      </c>
      <c r="I1020" t="str">
        <f t="shared" si="84"/>
        <v>38171</v>
      </c>
      <c r="J1020" t="s">
        <v>1318</v>
      </c>
    </row>
    <row r="1021" spans="1:10" x14ac:dyDescent="0.25">
      <c r="A1021">
        <v>81</v>
      </c>
      <c r="B1021" t="str">
        <f t="shared" si="85"/>
        <v>38</v>
      </c>
      <c r="C1021" t="s">
        <v>1305</v>
      </c>
      <c r="D1021" t="str">
        <f>"191"</f>
        <v>191</v>
      </c>
      <c r="E1021" t="str">
        <f t="shared" si="82"/>
        <v>V. WAUSAUKEE</v>
      </c>
      <c r="F1021" t="s">
        <v>530</v>
      </c>
      <c r="G1021" t="str">
        <f t="shared" si="83"/>
        <v>38191</v>
      </c>
      <c r="H1021" t="s">
        <v>531</v>
      </c>
      <c r="I1021" t="str">
        <f t="shared" si="84"/>
        <v>38191</v>
      </c>
      <c r="J1021" t="s">
        <v>1322</v>
      </c>
    </row>
    <row r="1022" spans="1:10" x14ac:dyDescent="0.25">
      <c r="A1022">
        <v>81</v>
      </c>
      <c r="B1022" t="str">
        <f t="shared" si="85"/>
        <v>38</v>
      </c>
      <c r="C1022" t="s">
        <v>1305</v>
      </c>
      <c r="D1022" t="str">
        <f>"251"</f>
        <v>251</v>
      </c>
      <c r="E1022" t="str">
        <f t="shared" si="82"/>
        <v>C. MARINETTE</v>
      </c>
      <c r="F1022" t="s">
        <v>533</v>
      </c>
      <c r="G1022" t="str">
        <f t="shared" si="83"/>
        <v>38251</v>
      </c>
      <c r="H1022" t="s">
        <v>534</v>
      </c>
      <c r="I1022" t="str">
        <f t="shared" si="84"/>
        <v>38251</v>
      </c>
      <c r="J1022" t="s">
        <v>1325</v>
      </c>
    </row>
    <row r="1023" spans="1:10" x14ac:dyDescent="0.25">
      <c r="A1023">
        <v>81</v>
      </c>
      <c r="B1023" t="str">
        <f t="shared" si="85"/>
        <v>38</v>
      </c>
      <c r="C1023" t="s">
        <v>1305</v>
      </c>
      <c r="D1023" t="str">
        <f>"261"</f>
        <v>261</v>
      </c>
      <c r="E1023" t="str">
        <f t="shared" si="82"/>
        <v>C. NIAGARA</v>
      </c>
      <c r="F1023" t="s">
        <v>533</v>
      </c>
      <c r="G1023" t="str">
        <f t="shared" si="83"/>
        <v>38261</v>
      </c>
      <c r="H1023" t="s">
        <v>534</v>
      </c>
      <c r="I1023" t="str">
        <f t="shared" si="84"/>
        <v>38261</v>
      </c>
      <c r="J1023" t="s">
        <v>1314</v>
      </c>
    </row>
    <row r="1024" spans="1:10" x14ac:dyDescent="0.25">
      <c r="A1024">
        <v>81</v>
      </c>
      <c r="B1024" t="str">
        <f t="shared" si="85"/>
        <v>38</v>
      </c>
      <c r="C1024" t="s">
        <v>1305</v>
      </c>
      <c r="D1024" t="str">
        <f>"271"</f>
        <v>271</v>
      </c>
      <c r="E1024" t="str">
        <f t="shared" si="82"/>
        <v>C. PESHTIGO</v>
      </c>
      <c r="F1024" t="s">
        <v>533</v>
      </c>
      <c r="G1024" t="str">
        <f t="shared" si="83"/>
        <v>38271</v>
      </c>
      <c r="H1024" t="s">
        <v>534</v>
      </c>
      <c r="I1024" t="str">
        <f t="shared" si="84"/>
        <v>38271</v>
      </c>
      <c r="J1024" t="s">
        <v>1316</v>
      </c>
    </row>
    <row r="1025" spans="1:10" x14ac:dyDescent="0.25">
      <c r="A1025">
        <v>81</v>
      </c>
      <c r="B1025" t="str">
        <f t="shared" ref="B1025:B1043" si="86">"39"</f>
        <v>39</v>
      </c>
      <c r="C1025" t="s">
        <v>1326</v>
      </c>
      <c r="D1025" t="str">
        <f>"002"</f>
        <v>002</v>
      </c>
      <c r="E1025" t="str">
        <f t="shared" si="82"/>
        <v>T. BUFFALO</v>
      </c>
      <c r="F1025" t="s">
        <v>511</v>
      </c>
      <c r="G1025" t="str">
        <f t="shared" si="83"/>
        <v>39002</v>
      </c>
      <c r="H1025" t="s">
        <v>512</v>
      </c>
      <c r="I1025" t="str">
        <f t="shared" si="84"/>
        <v>39002</v>
      </c>
      <c r="J1025" t="s">
        <v>632</v>
      </c>
    </row>
    <row r="1026" spans="1:10" x14ac:dyDescent="0.25">
      <c r="A1026">
        <v>81</v>
      </c>
      <c r="B1026" t="str">
        <f t="shared" si="86"/>
        <v>39</v>
      </c>
      <c r="C1026" t="s">
        <v>1326</v>
      </c>
      <c r="D1026" t="str">
        <f>"004"</f>
        <v>004</v>
      </c>
      <c r="E1026" t="str">
        <f t="shared" ref="E1026:E1089" si="87">F1026&amp;J1026</f>
        <v>T. CRYSTAL LAKE</v>
      </c>
      <c r="F1026" t="s">
        <v>511</v>
      </c>
      <c r="G1026" t="str">
        <f t="shared" ref="G1026:G1089" si="88">B1026&amp;D1026</f>
        <v>39004</v>
      </c>
      <c r="H1026" t="s">
        <v>512</v>
      </c>
      <c r="I1026" t="str">
        <f t="shared" si="84"/>
        <v>39004</v>
      </c>
      <c r="J1026" t="s">
        <v>560</v>
      </c>
    </row>
    <row r="1027" spans="1:10" x14ac:dyDescent="0.25">
      <c r="A1027">
        <v>81</v>
      </c>
      <c r="B1027" t="str">
        <f t="shared" si="86"/>
        <v>39</v>
      </c>
      <c r="C1027" t="s">
        <v>1326</v>
      </c>
      <c r="D1027" t="str">
        <f>"006"</f>
        <v>006</v>
      </c>
      <c r="E1027" t="str">
        <f t="shared" si="87"/>
        <v>T. DOUGLAS</v>
      </c>
      <c r="F1027" t="s">
        <v>511</v>
      </c>
      <c r="G1027" t="str">
        <f t="shared" si="88"/>
        <v>39006</v>
      </c>
      <c r="H1027" t="s">
        <v>512</v>
      </c>
      <c r="I1027" t="str">
        <f t="shared" ref="I1027:I1090" si="89">B1027&amp;D1027</f>
        <v>39006</v>
      </c>
      <c r="J1027" t="s">
        <v>1327</v>
      </c>
    </row>
    <row r="1028" spans="1:10" x14ac:dyDescent="0.25">
      <c r="A1028">
        <v>81</v>
      </c>
      <c r="B1028" t="str">
        <f t="shared" si="86"/>
        <v>39</v>
      </c>
      <c r="C1028" t="s">
        <v>1326</v>
      </c>
      <c r="D1028" t="str">
        <f>"008"</f>
        <v>008</v>
      </c>
      <c r="E1028" t="str">
        <f t="shared" si="87"/>
        <v>T. HARRIS</v>
      </c>
      <c r="F1028" t="s">
        <v>511</v>
      </c>
      <c r="G1028" t="str">
        <f t="shared" si="88"/>
        <v>39008</v>
      </c>
      <c r="H1028" t="s">
        <v>512</v>
      </c>
      <c r="I1028" t="str">
        <f t="shared" si="89"/>
        <v>39008</v>
      </c>
      <c r="J1028" t="s">
        <v>1328</v>
      </c>
    </row>
    <row r="1029" spans="1:10" x14ac:dyDescent="0.25">
      <c r="A1029">
        <v>81</v>
      </c>
      <c r="B1029" t="str">
        <f t="shared" si="86"/>
        <v>39</v>
      </c>
      <c r="C1029" t="s">
        <v>1326</v>
      </c>
      <c r="D1029" t="str">
        <f>"010"</f>
        <v>010</v>
      </c>
      <c r="E1029" t="str">
        <f t="shared" si="87"/>
        <v>T. MECAN</v>
      </c>
      <c r="F1029" t="s">
        <v>511</v>
      </c>
      <c r="G1029" t="str">
        <f t="shared" si="88"/>
        <v>39010</v>
      </c>
      <c r="H1029" t="s">
        <v>512</v>
      </c>
      <c r="I1029" t="str">
        <f t="shared" si="89"/>
        <v>39010</v>
      </c>
      <c r="J1029" t="s">
        <v>1329</v>
      </c>
    </row>
    <row r="1030" spans="1:10" x14ac:dyDescent="0.25">
      <c r="A1030">
        <v>81</v>
      </c>
      <c r="B1030" t="str">
        <f t="shared" si="86"/>
        <v>39</v>
      </c>
      <c r="C1030" t="s">
        <v>1326</v>
      </c>
      <c r="D1030" t="str">
        <f>"012"</f>
        <v>012</v>
      </c>
      <c r="E1030" t="str">
        <f t="shared" si="87"/>
        <v>T. MONTELLO</v>
      </c>
      <c r="F1030" t="s">
        <v>511</v>
      </c>
      <c r="G1030" t="str">
        <f t="shared" si="88"/>
        <v>39012</v>
      </c>
      <c r="H1030" t="s">
        <v>512</v>
      </c>
      <c r="I1030" t="str">
        <f t="shared" si="89"/>
        <v>39012</v>
      </c>
      <c r="J1030" t="s">
        <v>1330</v>
      </c>
    </row>
    <row r="1031" spans="1:10" x14ac:dyDescent="0.25">
      <c r="A1031">
        <v>81</v>
      </c>
      <c r="B1031" t="str">
        <f t="shared" si="86"/>
        <v>39</v>
      </c>
      <c r="C1031" t="s">
        <v>1326</v>
      </c>
      <c r="D1031" t="str">
        <f>"014"</f>
        <v>014</v>
      </c>
      <c r="E1031" t="str">
        <f t="shared" si="87"/>
        <v>T. MOUNDVILLE</v>
      </c>
      <c r="F1031" t="s">
        <v>511</v>
      </c>
      <c r="G1031" t="str">
        <f t="shared" si="88"/>
        <v>39014</v>
      </c>
      <c r="H1031" t="s">
        <v>512</v>
      </c>
      <c r="I1031" t="str">
        <f t="shared" si="89"/>
        <v>39014</v>
      </c>
      <c r="J1031" t="s">
        <v>1331</v>
      </c>
    </row>
    <row r="1032" spans="1:10" x14ac:dyDescent="0.25">
      <c r="A1032">
        <v>81</v>
      </c>
      <c r="B1032" t="str">
        <f t="shared" si="86"/>
        <v>39</v>
      </c>
      <c r="C1032" t="s">
        <v>1326</v>
      </c>
      <c r="D1032" t="str">
        <f>"016"</f>
        <v>016</v>
      </c>
      <c r="E1032" t="str">
        <f t="shared" si="87"/>
        <v>T. NESHKORO</v>
      </c>
      <c r="F1032" t="s">
        <v>511</v>
      </c>
      <c r="G1032" t="str">
        <f t="shared" si="88"/>
        <v>39016</v>
      </c>
      <c r="H1032" t="s">
        <v>512</v>
      </c>
      <c r="I1032" t="str">
        <f t="shared" si="89"/>
        <v>39016</v>
      </c>
      <c r="J1032" t="s">
        <v>1332</v>
      </c>
    </row>
    <row r="1033" spans="1:10" x14ac:dyDescent="0.25">
      <c r="A1033">
        <v>81</v>
      </c>
      <c r="B1033" t="str">
        <f t="shared" si="86"/>
        <v>39</v>
      </c>
      <c r="C1033" t="s">
        <v>1326</v>
      </c>
      <c r="D1033" t="str">
        <f>"018"</f>
        <v>018</v>
      </c>
      <c r="E1033" t="str">
        <f t="shared" si="87"/>
        <v>T. NEWTON</v>
      </c>
      <c r="F1033" t="s">
        <v>511</v>
      </c>
      <c r="G1033" t="str">
        <f t="shared" si="88"/>
        <v>39018</v>
      </c>
      <c r="H1033" t="s">
        <v>512</v>
      </c>
      <c r="I1033" t="str">
        <f t="shared" si="89"/>
        <v>39018</v>
      </c>
      <c r="J1033" t="s">
        <v>1249</v>
      </c>
    </row>
    <row r="1034" spans="1:10" x14ac:dyDescent="0.25">
      <c r="A1034">
        <v>81</v>
      </c>
      <c r="B1034" t="str">
        <f t="shared" si="86"/>
        <v>39</v>
      </c>
      <c r="C1034" t="s">
        <v>1326</v>
      </c>
      <c r="D1034" t="str">
        <f>"020"</f>
        <v>020</v>
      </c>
      <c r="E1034" t="str">
        <f t="shared" si="87"/>
        <v>T. OXFORD</v>
      </c>
      <c r="F1034" t="s">
        <v>511</v>
      </c>
      <c r="G1034" t="str">
        <f t="shared" si="88"/>
        <v>39020</v>
      </c>
      <c r="H1034" t="s">
        <v>512</v>
      </c>
      <c r="I1034" t="str">
        <f t="shared" si="89"/>
        <v>39020</v>
      </c>
      <c r="J1034" t="s">
        <v>1333</v>
      </c>
    </row>
    <row r="1035" spans="1:10" x14ac:dyDescent="0.25">
      <c r="A1035">
        <v>81</v>
      </c>
      <c r="B1035" t="str">
        <f t="shared" si="86"/>
        <v>39</v>
      </c>
      <c r="C1035" t="s">
        <v>1326</v>
      </c>
      <c r="D1035" t="str">
        <f>"022"</f>
        <v>022</v>
      </c>
      <c r="E1035" t="str">
        <f t="shared" si="87"/>
        <v>T. PACKWAUKEE</v>
      </c>
      <c r="F1035" t="s">
        <v>511</v>
      </c>
      <c r="G1035" t="str">
        <f t="shared" si="88"/>
        <v>39022</v>
      </c>
      <c r="H1035" t="s">
        <v>512</v>
      </c>
      <c r="I1035" t="str">
        <f t="shared" si="89"/>
        <v>39022</v>
      </c>
      <c r="J1035" t="s">
        <v>1334</v>
      </c>
    </row>
    <row r="1036" spans="1:10" x14ac:dyDescent="0.25">
      <c r="A1036">
        <v>81</v>
      </c>
      <c r="B1036" t="str">
        <f t="shared" si="86"/>
        <v>39</v>
      </c>
      <c r="C1036" t="s">
        <v>1326</v>
      </c>
      <c r="D1036" t="str">
        <f>"024"</f>
        <v>024</v>
      </c>
      <c r="E1036" t="str">
        <f t="shared" si="87"/>
        <v>T. SHIELDS</v>
      </c>
      <c r="F1036" t="s">
        <v>511</v>
      </c>
      <c r="G1036" t="str">
        <f t="shared" si="88"/>
        <v>39024</v>
      </c>
      <c r="H1036" t="s">
        <v>512</v>
      </c>
      <c r="I1036" t="str">
        <f t="shared" si="89"/>
        <v>39024</v>
      </c>
      <c r="J1036" t="s">
        <v>868</v>
      </c>
    </row>
    <row r="1037" spans="1:10" x14ac:dyDescent="0.25">
      <c r="A1037">
        <v>81</v>
      </c>
      <c r="B1037" t="str">
        <f t="shared" si="86"/>
        <v>39</v>
      </c>
      <c r="C1037" t="s">
        <v>1326</v>
      </c>
      <c r="D1037" t="str">
        <f>"026"</f>
        <v>026</v>
      </c>
      <c r="E1037" t="str">
        <f t="shared" si="87"/>
        <v>T. SPRINGFIELD</v>
      </c>
      <c r="F1037" t="s">
        <v>511</v>
      </c>
      <c r="G1037" t="str">
        <f t="shared" si="88"/>
        <v>39026</v>
      </c>
      <c r="H1037" t="s">
        <v>512</v>
      </c>
      <c r="I1037" t="str">
        <f t="shared" si="89"/>
        <v>39026</v>
      </c>
      <c r="J1037" t="s">
        <v>827</v>
      </c>
    </row>
    <row r="1038" spans="1:10" x14ac:dyDescent="0.25">
      <c r="A1038">
        <v>81</v>
      </c>
      <c r="B1038" t="str">
        <f t="shared" si="86"/>
        <v>39</v>
      </c>
      <c r="C1038" t="s">
        <v>1326</v>
      </c>
      <c r="D1038" t="str">
        <f>"028"</f>
        <v>028</v>
      </c>
      <c r="E1038" t="str">
        <f t="shared" si="87"/>
        <v>T. WESTFIELD</v>
      </c>
      <c r="F1038" t="s">
        <v>511</v>
      </c>
      <c r="G1038" t="str">
        <f t="shared" si="88"/>
        <v>39028</v>
      </c>
      <c r="H1038" t="s">
        <v>512</v>
      </c>
      <c r="I1038" t="str">
        <f t="shared" si="89"/>
        <v>39028</v>
      </c>
      <c r="J1038" t="s">
        <v>1335</v>
      </c>
    </row>
    <row r="1039" spans="1:10" x14ac:dyDescent="0.25">
      <c r="A1039">
        <v>81</v>
      </c>
      <c r="B1039" t="str">
        <f t="shared" si="86"/>
        <v>39</v>
      </c>
      <c r="C1039" t="s">
        <v>1326</v>
      </c>
      <c r="D1039" t="str">
        <f>"121"</f>
        <v>121</v>
      </c>
      <c r="E1039" t="str">
        <f t="shared" si="87"/>
        <v>V. ENDEAVOR</v>
      </c>
      <c r="F1039" t="s">
        <v>530</v>
      </c>
      <c r="G1039" t="str">
        <f t="shared" si="88"/>
        <v>39121</v>
      </c>
      <c r="H1039" t="s">
        <v>531</v>
      </c>
      <c r="I1039" t="str">
        <f t="shared" si="89"/>
        <v>39121</v>
      </c>
      <c r="J1039" t="s">
        <v>1336</v>
      </c>
    </row>
    <row r="1040" spans="1:10" x14ac:dyDescent="0.25">
      <c r="A1040">
        <v>81</v>
      </c>
      <c r="B1040" t="str">
        <f t="shared" si="86"/>
        <v>39</v>
      </c>
      <c r="C1040" t="s">
        <v>1326</v>
      </c>
      <c r="D1040" t="str">
        <f>"161"</f>
        <v>161</v>
      </c>
      <c r="E1040" t="str">
        <f t="shared" si="87"/>
        <v>V. NESHKORO</v>
      </c>
      <c r="F1040" t="s">
        <v>530</v>
      </c>
      <c r="G1040" t="str">
        <f t="shared" si="88"/>
        <v>39161</v>
      </c>
      <c r="H1040" t="s">
        <v>531</v>
      </c>
      <c r="I1040" t="str">
        <f t="shared" si="89"/>
        <v>39161</v>
      </c>
      <c r="J1040" t="s">
        <v>1332</v>
      </c>
    </row>
    <row r="1041" spans="1:10" x14ac:dyDescent="0.25">
      <c r="A1041">
        <v>81</v>
      </c>
      <c r="B1041" t="str">
        <f t="shared" si="86"/>
        <v>39</v>
      </c>
      <c r="C1041" t="s">
        <v>1326</v>
      </c>
      <c r="D1041" t="str">
        <f>"165"</f>
        <v>165</v>
      </c>
      <c r="E1041" t="str">
        <f t="shared" si="87"/>
        <v>V. OXFORD</v>
      </c>
      <c r="F1041" t="s">
        <v>530</v>
      </c>
      <c r="G1041" t="str">
        <f t="shared" si="88"/>
        <v>39165</v>
      </c>
      <c r="H1041" t="s">
        <v>531</v>
      </c>
      <c r="I1041" t="str">
        <f t="shared" si="89"/>
        <v>39165</v>
      </c>
      <c r="J1041" t="s">
        <v>1333</v>
      </c>
    </row>
    <row r="1042" spans="1:10" x14ac:dyDescent="0.25">
      <c r="A1042">
        <v>81</v>
      </c>
      <c r="B1042" t="str">
        <f t="shared" si="86"/>
        <v>39</v>
      </c>
      <c r="C1042" t="s">
        <v>1326</v>
      </c>
      <c r="D1042" t="str">
        <f>"191"</f>
        <v>191</v>
      </c>
      <c r="E1042" t="str">
        <f t="shared" si="87"/>
        <v>V. WESTFIELD</v>
      </c>
      <c r="F1042" t="s">
        <v>530</v>
      </c>
      <c r="G1042" t="str">
        <f t="shared" si="88"/>
        <v>39191</v>
      </c>
      <c r="H1042" t="s">
        <v>531</v>
      </c>
      <c r="I1042" t="str">
        <f t="shared" si="89"/>
        <v>39191</v>
      </c>
      <c r="J1042" t="s">
        <v>1335</v>
      </c>
    </row>
    <row r="1043" spans="1:10" x14ac:dyDescent="0.25">
      <c r="A1043">
        <v>81</v>
      </c>
      <c r="B1043" t="str">
        <f t="shared" si="86"/>
        <v>39</v>
      </c>
      <c r="C1043" t="s">
        <v>1326</v>
      </c>
      <c r="D1043" t="str">
        <f>"251"</f>
        <v>251</v>
      </c>
      <c r="E1043" t="str">
        <f t="shared" si="87"/>
        <v>C. MONTELLO</v>
      </c>
      <c r="F1043" t="s">
        <v>533</v>
      </c>
      <c r="G1043" t="str">
        <f t="shared" si="88"/>
        <v>39251</v>
      </c>
      <c r="H1043" t="s">
        <v>534</v>
      </c>
      <c r="I1043" t="str">
        <f t="shared" si="89"/>
        <v>39251</v>
      </c>
      <c r="J1043" t="s">
        <v>1330</v>
      </c>
    </row>
    <row r="1044" spans="1:10" x14ac:dyDescent="0.25">
      <c r="A1044">
        <v>77</v>
      </c>
      <c r="B1044" t="str">
        <f t="shared" ref="B1044:B1062" si="90">"40"</f>
        <v>40</v>
      </c>
      <c r="C1044" t="s">
        <v>1337</v>
      </c>
      <c r="D1044" t="str">
        <f>"106"</f>
        <v>106</v>
      </c>
      <c r="E1044" t="str">
        <f t="shared" si="87"/>
        <v>V. BAYSIDE</v>
      </c>
      <c r="F1044" t="s">
        <v>530</v>
      </c>
      <c r="G1044" t="str">
        <f t="shared" si="88"/>
        <v>40106</v>
      </c>
      <c r="H1044" t="s">
        <v>531</v>
      </c>
      <c r="I1044" t="str">
        <f t="shared" si="89"/>
        <v>40106</v>
      </c>
      <c r="J1044" t="s">
        <v>1338</v>
      </c>
    </row>
    <row r="1045" spans="1:10" x14ac:dyDescent="0.25">
      <c r="A1045">
        <v>77</v>
      </c>
      <c r="B1045" t="str">
        <f t="shared" si="90"/>
        <v>40</v>
      </c>
      <c r="C1045" t="s">
        <v>1337</v>
      </c>
      <c r="D1045" t="str">
        <f>"107"</f>
        <v>107</v>
      </c>
      <c r="E1045" t="str">
        <f t="shared" si="87"/>
        <v>V. BROWN DEER</v>
      </c>
      <c r="F1045" t="s">
        <v>530</v>
      </c>
      <c r="G1045" t="str">
        <f t="shared" si="88"/>
        <v>40107</v>
      </c>
      <c r="H1045" t="s">
        <v>531</v>
      </c>
      <c r="I1045" t="str">
        <f t="shared" si="89"/>
        <v>40107</v>
      </c>
      <c r="J1045" t="s">
        <v>1339</v>
      </c>
    </row>
    <row r="1046" spans="1:10" x14ac:dyDescent="0.25">
      <c r="A1046">
        <v>77</v>
      </c>
      <c r="B1046" t="str">
        <f t="shared" si="90"/>
        <v>40</v>
      </c>
      <c r="C1046" t="s">
        <v>1337</v>
      </c>
      <c r="D1046" t="str">
        <f>"126"</f>
        <v>126</v>
      </c>
      <c r="E1046" t="str">
        <f t="shared" si="87"/>
        <v>V. FOX POINT</v>
      </c>
      <c r="F1046" t="s">
        <v>530</v>
      </c>
      <c r="G1046" t="str">
        <f t="shared" si="88"/>
        <v>40126</v>
      </c>
      <c r="H1046" t="s">
        <v>531</v>
      </c>
      <c r="I1046" t="str">
        <f t="shared" si="89"/>
        <v>40126</v>
      </c>
      <c r="J1046" t="s">
        <v>1340</v>
      </c>
    </row>
    <row r="1047" spans="1:10" x14ac:dyDescent="0.25">
      <c r="A1047">
        <v>77</v>
      </c>
      <c r="B1047" t="str">
        <f t="shared" si="90"/>
        <v>40</v>
      </c>
      <c r="C1047" t="s">
        <v>1337</v>
      </c>
      <c r="D1047" t="str">
        <f>"131"</f>
        <v>131</v>
      </c>
      <c r="E1047" t="str">
        <f t="shared" si="87"/>
        <v>V. GREENDALE</v>
      </c>
      <c r="F1047" t="s">
        <v>530</v>
      </c>
      <c r="G1047" t="str">
        <f t="shared" si="88"/>
        <v>40131</v>
      </c>
      <c r="H1047" t="s">
        <v>531</v>
      </c>
      <c r="I1047" t="str">
        <f t="shared" si="89"/>
        <v>40131</v>
      </c>
      <c r="J1047" t="s">
        <v>1341</v>
      </c>
    </row>
    <row r="1048" spans="1:10" x14ac:dyDescent="0.25">
      <c r="A1048">
        <v>77</v>
      </c>
      <c r="B1048" t="str">
        <f t="shared" si="90"/>
        <v>40</v>
      </c>
      <c r="C1048" t="s">
        <v>1337</v>
      </c>
      <c r="D1048" t="str">
        <f>"136"</f>
        <v>136</v>
      </c>
      <c r="E1048" t="str">
        <f t="shared" si="87"/>
        <v>V. HALES CORNERS</v>
      </c>
      <c r="F1048" t="s">
        <v>530</v>
      </c>
      <c r="G1048" t="str">
        <f t="shared" si="88"/>
        <v>40136</v>
      </c>
      <c r="H1048" t="s">
        <v>531</v>
      </c>
      <c r="I1048" t="str">
        <f t="shared" si="89"/>
        <v>40136</v>
      </c>
      <c r="J1048" t="s">
        <v>1342</v>
      </c>
    </row>
    <row r="1049" spans="1:10" x14ac:dyDescent="0.25">
      <c r="A1049">
        <v>77</v>
      </c>
      <c r="B1049" t="str">
        <f t="shared" si="90"/>
        <v>40</v>
      </c>
      <c r="C1049" t="s">
        <v>1337</v>
      </c>
      <c r="D1049" t="str">
        <f>"176"</f>
        <v>176</v>
      </c>
      <c r="E1049" t="str">
        <f t="shared" si="87"/>
        <v>V. RIVER HILLS</v>
      </c>
      <c r="F1049" t="s">
        <v>530</v>
      </c>
      <c r="G1049" t="str">
        <f t="shared" si="88"/>
        <v>40176</v>
      </c>
      <c r="H1049" t="s">
        <v>531</v>
      </c>
      <c r="I1049" t="str">
        <f t="shared" si="89"/>
        <v>40176</v>
      </c>
      <c r="J1049" t="s">
        <v>1343</v>
      </c>
    </row>
    <row r="1050" spans="1:10" x14ac:dyDescent="0.25">
      <c r="A1050">
        <v>77</v>
      </c>
      <c r="B1050" t="str">
        <f t="shared" si="90"/>
        <v>40</v>
      </c>
      <c r="C1050" t="s">
        <v>1337</v>
      </c>
      <c r="D1050" t="str">
        <f>"181"</f>
        <v>181</v>
      </c>
      <c r="E1050" t="str">
        <f t="shared" si="87"/>
        <v>V. SHOREWOOD</v>
      </c>
      <c r="F1050" t="s">
        <v>530</v>
      </c>
      <c r="G1050" t="str">
        <f t="shared" si="88"/>
        <v>40181</v>
      </c>
      <c r="H1050" t="s">
        <v>531</v>
      </c>
      <c r="I1050" t="str">
        <f t="shared" si="89"/>
        <v>40181</v>
      </c>
      <c r="J1050" t="s">
        <v>1344</v>
      </c>
    </row>
    <row r="1051" spans="1:10" x14ac:dyDescent="0.25">
      <c r="A1051">
        <v>77</v>
      </c>
      <c r="B1051" t="str">
        <f t="shared" si="90"/>
        <v>40</v>
      </c>
      <c r="C1051" t="s">
        <v>1337</v>
      </c>
      <c r="D1051" t="str">
        <f>"191"</f>
        <v>191</v>
      </c>
      <c r="E1051" t="str">
        <f t="shared" si="87"/>
        <v>V. WEST MILWAUKEE</v>
      </c>
      <c r="F1051" t="s">
        <v>530</v>
      </c>
      <c r="G1051" t="str">
        <f t="shared" si="88"/>
        <v>40191</v>
      </c>
      <c r="H1051" t="s">
        <v>531</v>
      </c>
      <c r="I1051" t="str">
        <f t="shared" si="89"/>
        <v>40191</v>
      </c>
      <c r="J1051" t="s">
        <v>1345</v>
      </c>
    </row>
    <row r="1052" spans="1:10" x14ac:dyDescent="0.25">
      <c r="A1052">
        <v>77</v>
      </c>
      <c r="B1052" t="str">
        <f t="shared" si="90"/>
        <v>40</v>
      </c>
      <c r="C1052" t="s">
        <v>1337</v>
      </c>
      <c r="D1052" t="str">
        <f>"192"</f>
        <v>192</v>
      </c>
      <c r="E1052" t="str">
        <f t="shared" si="87"/>
        <v>V. WHITEFISH BAY</v>
      </c>
      <c r="F1052" t="s">
        <v>530</v>
      </c>
      <c r="G1052" t="str">
        <f t="shared" si="88"/>
        <v>40192</v>
      </c>
      <c r="H1052" t="s">
        <v>531</v>
      </c>
      <c r="I1052" t="str">
        <f t="shared" si="89"/>
        <v>40192</v>
      </c>
      <c r="J1052" t="s">
        <v>1346</v>
      </c>
    </row>
    <row r="1053" spans="1:10" x14ac:dyDescent="0.25">
      <c r="A1053">
        <v>77</v>
      </c>
      <c r="B1053" t="str">
        <f t="shared" si="90"/>
        <v>40</v>
      </c>
      <c r="C1053" t="s">
        <v>1337</v>
      </c>
      <c r="D1053" t="str">
        <f>"211"</f>
        <v>211</v>
      </c>
      <c r="E1053" t="str">
        <f t="shared" si="87"/>
        <v>C. CUDAHY</v>
      </c>
      <c r="F1053" t="s">
        <v>533</v>
      </c>
      <c r="G1053" t="str">
        <f t="shared" si="88"/>
        <v>40211</v>
      </c>
      <c r="H1053" t="s">
        <v>534</v>
      </c>
      <c r="I1053" t="str">
        <f t="shared" si="89"/>
        <v>40211</v>
      </c>
      <c r="J1053" t="s">
        <v>1347</v>
      </c>
    </row>
    <row r="1054" spans="1:10" x14ac:dyDescent="0.25">
      <c r="A1054">
        <v>77</v>
      </c>
      <c r="B1054" t="str">
        <f t="shared" si="90"/>
        <v>40</v>
      </c>
      <c r="C1054" t="s">
        <v>1337</v>
      </c>
      <c r="D1054" t="str">
        <f>"226"</f>
        <v>226</v>
      </c>
      <c r="E1054" t="str">
        <f t="shared" si="87"/>
        <v>C. FRANKLIN</v>
      </c>
      <c r="F1054" t="s">
        <v>533</v>
      </c>
      <c r="G1054" t="str">
        <f t="shared" si="88"/>
        <v>40226</v>
      </c>
      <c r="H1054" t="s">
        <v>534</v>
      </c>
      <c r="I1054" t="str">
        <f t="shared" si="89"/>
        <v>40226</v>
      </c>
      <c r="J1054" t="s">
        <v>1100</v>
      </c>
    </row>
    <row r="1055" spans="1:10" x14ac:dyDescent="0.25">
      <c r="A1055">
        <v>77</v>
      </c>
      <c r="B1055" t="str">
        <f t="shared" si="90"/>
        <v>40</v>
      </c>
      <c r="C1055" t="s">
        <v>1337</v>
      </c>
      <c r="D1055" t="str">
        <f>"231"</f>
        <v>231</v>
      </c>
      <c r="E1055" t="str">
        <f t="shared" si="87"/>
        <v>C. GLENDALE</v>
      </c>
      <c r="F1055" t="s">
        <v>533</v>
      </c>
      <c r="G1055" t="str">
        <f t="shared" si="88"/>
        <v>40231</v>
      </c>
      <c r="H1055" t="s">
        <v>534</v>
      </c>
      <c r="I1055" t="str">
        <f t="shared" si="89"/>
        <v>40231</v>
      </c>
      <c r="J1055" t="s">
        <v>1348</v>
      </c>
    </row>
    <row r="1056" spans="1:10" x14ac:dyDescent="0.25">
      <c r="A1056">
        <v>77</v>
      </c>
      <c r="B1056" t="str">
        <f t="shared" si="90"/>
        <v>40</v>
      </c>
      <c r="C1056" t="s">
        <v>1337</v>
      </c>
      <c r="D1056" t="str">
        <f>"236"</f>
        <v>236</v>
      </c>
      <c r="E1056" t="str">
        <f t="shared" si="87"/>
        <v>C. GREENFIELD</v>
      </c>
      <c r="F1056" t="s">
        <v>533</v>
      </c>
      <c r="G1056" t="str">
        <f t="shared" si="88"/>
        <v>40236</v>
      </c>
      <c r="H1056" t="s">
        <v>534</v>
      </c>
      <c r="I1056" t="str">
        <f t="shared" si="89"/>
        <v>40236</v>
      </c>
      <c r="J1056" t="s">
        <v>1182</v>
      </c>
    </row>
    <row r="1057" spans="1:10" x14ac:dyDescent="0.25">
      <c r="A1057">
        <v>77</v>
      </c>
      <c r="B1057" t="str">
        <f t="shared" si="90"/>
        <v>40</v>
      </c>
      <c r="C1057" t="s">
        <v>1337</v>
      </c>
      <c r="D1057" t="str">
        <f>"251"</f>
        <v>251</v>
      </c>
      <c r="E1057" t="str">
        <f t="shared" si="87"/>
        <v>C. MILWAUKEE</v>
      </c>
      <c r="F1057" t="s">
        <v>533</v>
      </c>
      <c r="G1057" t="str">
        <f t="shared" si="88"/>
        <v>40251</v>
      </c>
      <c r="H1057" t="s">
        <v>534</v>
      </c>
      <c r="I1057" t="str">
        <f t="shared" si="89"/>
        <v>40251</v>
      </c>
      <c r="J1057" t="s">
        <v>1349</v>
      </c>
    </row>
    <row r="1058" spans="1:10" x14ac:dyDescent="0.25">
      <c r="A1058">
        <v>77</v>
      </c>
      <c r="B1058" t="str">
        <f t="shared" si="90"/>
        <v>40</v>
      </c>
      <c r="C1058" t="s">
        <v>1337</v>
      </c>
      <c r="D1058" t="str">
        <f>"265"</f>
        <v>265</v>
      </c>
      <c r="E1058" t="str">
        <f t="shared" si="87"/>
        <v>C. OAK CREEK</v>
      </c>
      <c r="F1058" t="s">
        <v>533</v>
      </c>
      <c r="G1058" t="str">
        <f t="shared" si="88"/>
        <v>40265</v>
      </c>
      <c r="H1058" t="s">
        <v>534</v>
      </c>
      <c r="I1058" t="str">
        <f t="shared" si="89"/>
        <v>40265</v>
      </c>
      <c r="J1058" t="s">
        <v>1350</v>
      </c>
    </row>
    <row r="1059" spans="1:10" x14ac:dyDescent="0.25">
      <c r="A1059">
        <v>77</v>
      </c>
      <c r="B1059" t="str">
        <f t="shared" si="90"/>
        <v>40</v>
      </c>
      <c r="C1059" t="s">
        <v>1337</v>
      </c>
      <c r="D1059" t="str">
        <f>"281"</f>
        <v>281</v>
      </c>
      <c r="E1059" t="str">
        <f t="shared" si="87"/>
        <v>C. SAINT FRANCIS</v>
      </c>
      <c r="F1059" t="s">
        <v>533</v>
      </c>
      <c r="G1059" t="str">
        <f t="shared" si="88"/>
        <v>40281</v>
      </c>
      <c r="H1059" t="s">
        <v>534</v>
      </c>
      <c r="I1059" t="str">
        <f t="shared" si="89"/>
        <v>40281</v>
      </c>
      <c r="J1059" t="s">
        <v>1351</v>
      </c>
    </row>
    <row r="1060" spans="1:10" x14ac:dyDescent="0.25">
      <c r="A1060">
        <v>77</v>
      </c>
      <c r="B1060" t="str">
        <f t="shared" si="90"/>
        <v>40</v>
      </c>
      <c r="C1060" t="s">
        <v>1337</v>
      </c>
      <c r="D1060" t="str">
        <f>"282"</f>
        <v>282</v>
      </c>
      <c r="E1060" t="str">
        <f t="shared" si="87"/>
        <v>C. SOUTH MILWAUKEE</v>
      </c>
      <c r="F1060" t="s">
        <v>533</v>
      </c>
      <c r="G1060" t="str">
        <f t="shared" si="88"/>
        <v>40282</v>
      </c>
      <c r="H1060" t="s">
        <v>534</v>
      </c>
      <c r="I1060" t="str">
        <f t="shared" si="89"/>
        <v>40282</v>
      </c>
      <c r="J1060" t="s">
        <v>1352</v>
      </c>
    </row>
    <row r="1061" spans="1:10" x14ac:dyDescent="0.25">
      <c r="A1061">
        <v>77</v>
      </c>
      <c r="B1061" t="str">
        <f t="shared" si="90"/>
        <v>40</v>
      </c>
      <c r="C1061" t="s">
        <v>1337</v>
      </c>
      <c r="D1061" t="str">
        <f>"291"</f>
        <v>291</v>
      </c>
      <c r="E1061" t="str">
        <f t="shared" si="87"/>
        <v>C. WAUWATOSA</v>
      </c>
      <c r="F1061" t="s">
        <v>533</v>
      </c>
      <c r="G1061" t="str">
        <f t="shared" si="88"/>
        <v>40291</v>
      </c>
      <c r="H1061" t="s">
        <v>534</v>
      </c>
      <c r="I1061" t="str">
        <f t="shared" si="89"/>
        <v>40291</v>
      </c>
      <c r="J1061" t="s">
        <v>1353</v>
      </c>
    </row>
    <row r="1062" spans="1:10" x14ac:dyDescent="0.25">
      <c r="A1062">
        <v>77</v>
      </c>
      <c r="B1062" t="str">
        <f t="shared" si="90"/>
        <v>40</v>
      </c>
      <c r="C1062" t="s">
        <v>1337</v>
      </c>
      <c r="D1062" t="str">
        <f>"292"</f>
        <v>292</v>
      </c>
      <c r="E1062" t="str">
        <f t="shared" si="87"/>
        <v>C. WEST ALLIS</v>
      </c>
      <c r="F1062" t="s">
        <v>533</v>
      </c>
      <c r="G1062" t="str">
        <f t="shared" si="88"/>
        <v>40292</v>
      </c>
      <c r="H1062" t="s">
        <v>534</v>
      </c>
      <c r="I1062" t="str">
        <f t="shared" si="89"/>
        <v>40292</v>
      </c>
      <c r="J1062" t="s">
        <v>1354</v>
      </c>
    </row>
    <row r="1063" spans="1:10" x14ac:dyDescent="0.25">
      <c r="A1063">
        <v>79</v>
      </c>
      <c r="B1063" t="str">
        <f t="shared" ref="B1063:B1098" si="91">"41"</f>
        <v>41</v>
      </c>
      <c r="C1063" t="s">
        <v>1355</v>
      </c>
      <c r="D1063" t="str">
        <f>"002"</f>
        <v>002</v>
      </c>
      <c r="E1063" t="str">
        <f t="shared" si="87"/>
        <v>T. ADRIAN</v>
      </c>
      <c r="F1063" t="s">
        <v>511</v>
      </c>
      <c r="G1063" t="str">
        <f t="shared" si="88"/>
        <v>41002</v>
      </c>
      <c r="H1063" t="s">
        <v>512</v>
      </c>
      <c r="I1063" t="str">
        <f t="shared" si="89"/>
        <v>41002</v>
      </c>
      <c r="J1063" t="s">
        <v>1356</v>
      </c>
    </row>
    <row r="1064" spans="1:10" x14ac:dyDescent="0.25">
      <c r="A1064">
        <v>79</v>
      </c>
      <c r="B1064" t="str">
        <f t="shared" si="91"/>
        <v>41</v>
      </c>
      <c r="C1064" t="s">
        <v>1355</v>
      </c>
      <c r="D1064" t="str">
        <f>"004"</f>
        <v>004</v>
      </c>
      <c r="E1064" t="str">
        <f t="shared" si="87"/>
        <v>T. ANGELO</v>
      </c>
      <c r="F1064" t="s">
        <v>511</v>
      </c>
      <c r="G1064" t="str">
        <f t="shared" si="88"/>
        <v>41004</v>
      </c>
      <c r="H1064" t="s">
        <v>512</v>
      </c>
      <c r="I1064" t="str">
        <f t="shared" si="89"/>
        <v>41004</v>
      </c>
      <c r="J1064" t="s">
        <v>1357</v>
      </c>
    </row>
    <row r="1065" spans="1:10" x14ac:dyDescent="0.25">
      <c r="A1065">
        <v>79</v>
      </c>
      <c r="B1065" t="str">
        <f t="shared" si="91"/>
        <v>41</v>
      </c>
      <c r="C1065" t="s">
        <v>1355</v>
      </c>
      <c r="D1065" t="str">
        <f>"006"</f>
        <v>006</v>
      </c>
      <c r="E1065" t="str">
        <f t="shared" si="87"/>
        <v>T. BYRON</v>
      </c>
      <c r="F1065" t="s">
        <v>511</v>
      </c>
      <c r="G1065" t="str">
        <f t="shared" si="88"/>
        <v>41006</v>
      </c>
      <c r="H1065" t="s">
        <v>512</v>
      </c>
      <c r="I1065" t="str">
        <f t="shared" si="89"/>
        <v>41006</v>
      </c>
      <c r="J1065" t="s">
        <v>964</v>
      </c>
    </row>
    <row r="1066" spans="1:10" x14ac:dyDescent="0.25">
      <c r="A1066">
        <v>79</v>
      </c>
      <c r="B1066" t="str">
        <f t="shared" si="91"/>
        <v>41</v>
      </c>
      <c r="C1066" t="s">
        <v>1355</v>
      </c>
      <c r="D1066" t="str">
        <f>"008"</f>
        <v>008</v>
      </c>
      <c r="E1066" t="str">
        <f t="shared" si="87"/>
        <v>T. CLIFTON</v>
      </c>
      <c r="F1066" t="s">
        <v>511</v>
      </c>
      <c r="G1066" t="str">
        <f t="shared" si="88"/>
        <v>41008</v>
      </c>
      <c r="H1066" t="s">
        <v>512</v>
      </c>
      <c r="I1066" t="str">
        <f t="shared" si="89"/>
        <v>41008</v>
      </c>
      <c r="J1066" t="s">
        <v>1006</v>
      </c>
    </row>
    <row r="1067" spans="1:10" x14ac:dyDescent="0.25">
      <c r="A1067">
        <v>79</v>
      </c>
      <c r="B1067" t="str">
        <f t="shared" si="91"/>
        <v>41</v>
      </c>
      <c r="C1067" t="s">
        <v>1355</v>
      </c>
      <c r="D1067" t="str">
        <f>"010"</f>
        <v>010</v>
      </c>
      <c r="E1067" t="str">
        <f t="shared" si="87"/>
        <v>T. GLENDALE</v>
      </c>
      <c r="F1067" t="s">
        <v>511</v>
      </c>
      <c r="G1067" t="str">
        <f t="shared" si="88"/>
        <v>41010</v>
      </c>
      <c r="H1067" t="s">
        <v>512</v>
      </c>
      <c r="I1067" t="str">
        <f t="shared" si="89"/>
        <v>41010</v>
      </c>
      <c r="J1067" t="s">
        <v>1348</v>
      </c>
    </row>
    <row r="1068" spans="1:10" x14ac:dyDescent="0.25">
      <c r="A1068">
        <v>79</v>
      </c>
      <c r="B1068" t="str">
        <f t="shared" si="91"/>
        <v>41</v>
      </c>
      <c r="C1068" t="s">
        <v>1355</v>
      </c>
      <c r="D1068" t="str">
        <f>"012"</f>
        <v>012</v>
      </c>
      <c r="E1068" t="str">
        <f t="shared" si="87"/>
        <v>T. GRANT</v>
      </c>
      <c r="F1068" t="s">
        <v>511</v>
      </c>
      <c r="G1068" t="str">
        <f t="shared" si="88"/>
        <v>41012</v>
      </c>
      <c r="H1068" t="s">
        <v>512</v>
      </c>
      <c r="I1068" t="str">
        <f t="shared" si="89"/>
        <v>41012</v>
      </c>
      <c r="J1068" t="s">
        <v>721</v>
      </c>
    </row>
    <row r="1069" spans="1:10" x14ac:dyDescent="0.25">
      <c r="A1069">
        <v>79</v>
      </c>
      <c r="B1069" t="str">
        <f t="shared" si="91"/>
        <v>41</v>
      </c>
      <c r="C1069" t="s">
        <v>1355</v>
      </c>
      <c r="D1069" t="str">
        <f>"014"</f>
        <v>014</v>
      </c>
      <c r="E1069" t="str">
        <f t="shared" si="87"/>
        <v>T. GREENFIELD</v>
      </c>
      <c r="F1069" t="s">
        <v>511</v>
      </c>
      <c r="G1069" t="str">
        <f t="shared" si="88"/>
        <v>41014</v>
      </c>
      <c r="H1069" t="s">
        <v>512</v>
      </c>
      <c r="I1069" t="str">
        <f t="shared" si="89"/>
        <v>41014</v>
      </c>
      <c r="J1069" t="s">
        <v>1182</v>
      </c>
    </row>
    <row r="1070" spans="1:10" x14ac:dyDescent="0.25">
      <c r="A1070">
        <v>79</v>
      </c>
      <c r="B1070" t="str">
        <f t="shared" si="91"/>
        <v>41</v>
      </c>
      <c r="C1070" t="s">
        <v>1355</v>
      </c>
      <c r="D1070" t="str">
        <f>"016"</f>
        <v>016</v>
      </c>
      <c r="E1070" t="str">
        <f t="shared" si="87"/>
        <v>T. JEFFERSON</v>
      </c>
      <c r="F1070" t="s">
        <v>511</v>
      </c>
      <c r="G1070" t="str">
        <f t="shared" si="88"/>
        <v>41016</v>
      </c>
      <c r="H1070" t="s">
        <v>512</v>
      </c>
      <c r="I1070" t="str">
        <f t="shared" si="89"/>
        <v>41016</v>
      </c>
      <c r="J1070" t="s">
        <v>1047</v>
      </c>
    </row>
    <row r="1071" spans="1:10" x14ac:dyDescent="0.25">
      <c r="A1071">
        <v>79</v>
      </c>
      <c r="B1071" t="str">
        <f t="shared" si="91"/>
        <v>41</v>
      </c>
      <c r="C1071" t="s">
        <v>1355</v>
      </c>
      <c r="D1071" t="str">
        <f>"018"</f>
        <v>018</v>
      </c>
      <c r="E1071" t="str">
        <f t="shared" si="87"/>
        <v>T. LA FAYETTE</v>
      </c>
      <c r="F1071" t="s">
        <v>511</v>
      </c>
      <c r="G1071" t="str">
        <f t="shared" si="88"/>
        <v>41018</v>
      </c>
      <c r="H1071" t="s">
        <v>512</v>
      </c>
      <c r="I1071" t="str">
        <f t="shared" si="89"/>
        <v>41018</v>
      </c>
      <c r="J1071" t="s">
        <v>1358</v>
      </c>
    </row>
    <row r="1072" spans="1:10" x14ac:dyDescent="0.25">
      <c r="A1072">
        <v>79</v>
      </c>
      <c r="B1072" t="str">
        <f t="shared" si="91"/>
        <v>41</v>
      </c>
      <c r="C1072" t="s">
        <v>1355</v>
      </c>
      <c r="D1072" t="str">
        <f>"020"</f>
        <v>020</v>
      </c>
      <c r="E1072" t="str">
        <f t="shared" si="87"/>
        <v>T. LA GRANGE</v>
      </c>
      <c r="F1072" t="s">
        <v>511</v>
      </c>
      <c r="G1072" t="str">
        <f t="shared" si="88"/>
        <v>41020</v>
      </c>
      <c r="H1072" t="s">
        <v>512</v>
      </c>
      <c r="I1072" t="str">
        <f t="shared" si="89"/>
        <v>41020</v>
      </c>
      <c r="J1072" t="s">
        <v>1359</v>
      </c>
    </row>
    <row r="1073" spans="1:10" x14ac:dyDescent="0.25">
      <c r="A1073">
        <v>79</v>
      </c>
      <c r="B1073" t="str">
        <f t="shared" si="91"/>
        <v>41</v>
      </c>
      <c r="C1073" t="s">
        <v>1355</v>
      </c>
      <c r="D1073" t="str">
        <f>"022"</f>
        <v>022</v>
      </c>
      <c r="E1073" t="str">
        <f t="shared" si="87"/>
        <v>T. LEON</v>
      </c>
      <c r="F1073" t="s">
        <v>511</v>
      </c>
      <c r="G1073" t="str">
        <f t="shared" si="88"/>
        <v>41022</v>
      </c>
      <c r="H1073" t="s">
        <v>512</v>
      </c>
      <c r="I1073" t="str">
        <f t="shared" si="89"/>
        <v>41022</v>
      </c>
      <c r="J1073" t="s">
        <v>1360</v>
      </c>
    </row>
    <row r="1074" spans="1:10" x14ac:dyDescent="0.25">
      <c r="A1074">
        <v>79</v>
      </c>
      <c r="B1074" t="str">
        <f t="shared" si="91"/>
        <v>41</v>
      </c>
      <c r="C1074" t="s">
        <v>1355</v>
      </c>
      <c r="D1074" t="str">
        <f>"024"</f>
        <v>024</v>
      </c>
      <c r="E1074" t="str">
        <f t="shared" si="87"/>
        <v>T. LINCOLN</v>
      </c>
      <c r="F1074" t="s">
        <v>511</v>
      </c>
      <c r="G1074" t="str">
        <f t="shared" si="88"/>
        <v>41024</v>
      </c>
      <c r="H1074" t="s">
        <v>512</v>
      </c>
      <c r="I1074" t="str">
        <f t="shared" si="89"/>
        <v>41024</v>
      </c>
      <c r="J1074" t="s">
        <v>520</v>
      </c>
    </row>
    <row r="1075" spans="1:10" x14ac:dyDescent="0.25">
      <c r="A1075">
        <v>79</v>
      </c>
      <c r="B1075" t="str">
        <f t="shared" si="91"/>
        <v>41</v>
      </c>
      <c r="C1075" t="s">
        <v>1355</v>
      </c>
      <c r="D1075" t="str">
        <f>"026"</f>
        <v>026</v>
      </c>
      <c r="E1075" t="str">
        <f t="shared" si="87"/>
        <v>T. LITTLE FALLS</v>
      </c>
      <c r="F1075" t="s">
        <v>511</v>
      </c>
      <c r="G1075" t="str">
        <f t="shared" si="88"/>
        <v>41026</v>
      </c>
      <c r="H1075" t="s">
        <v>512</v>
      </c>
      <c r="I1075" t="str">
        <f t="shared" si="89"/>
        <v>41026</v>
      </c>
      <c r="J1075" t="s">
        <v>1361</v>
      </c>
    </row>
    <row r="1076" spans="1:10" x14ac:dyDescent="0.25">
      <c r="A1076">
        <v>79</v>
      </c>
      <c r="B1076" t="str">
        <f t="shared" si="91"/>
        <v>41</v>
      </c>
      <c r="C1076" t="s">
        <v>1355</v>
      </c>
      <c r="D1076" t="str">
        <f>"028"</f>
        <v>028</v>
      </c>
      <c r="E1076" t="str">
        <f t="shared" si="87"/>
        <v>T. NEW LYME</v>
      </c>
      <c r="F1076" t="s">
        <v>511</v>
      </c>
      <c r="G1076" t="str">
        <f t="shared" si="88"/>
        <v>41028</v>
      </c>
      <c r="H1076" t="s">
        <v>512</v>
      </c>
      <c r="I1076" t="str">
        <f t="shared" si="89"/>
        <v>41028</v>
      </c>
      <c r="J1076" t="s">
        <v>1362</v>
      </c>
    </row>
    <row r="1077" spans="1:10" x14ac:dyDescent="0.25">
      <c r="A1077">
        <v>79</v>
      </c>
      <c r="B1077" t="str">
        <f t="shared" si="91"/>
        <v>41</v>
      </c>
      <c r="C1077" t="s">
        <v>1355</v>
      </c>
      <c r="D1077" t="str">
        <f>"030"</f>
        <v>030</v>
      </c>
      <c r="E1077" t="str">
        <f t="shared" si="87"/>
        <v>T. OAKDALE</v>
      </c>
      <c r="F1077" t="s">
        <v>511</v>
      </c>
      <c r="G1077" t="str">
        <f t="shared" si="88"/>
        <v>41030</v>
      </c>
      <c r="H1077" t="s">
        <v>512</v>
      </c>
      <c r="I1077" t="str">
        <f t="shared" si="89"/>
        <v>41030</v>
      </c>
      <c r="J1077" t="s">
        <v>1363</v>
      </c>
    </row>
    <row r="1078" spans="1:10" x14ac:dyDescent="0.25">
      <c r="A1078">
        <v>79</v>
      </c>
      <c r="B1078" t="str">
        <f t="shared" si="91"/>
        <v>41</v>
      </c>
      <c r="C1078" t="s">
        <v>1355</v>
      </c>
      <c r="D1078" t="str">
        <f>"032"</f>
        <v>032</v>
      </c>
      <c r="E1078" t="str">
        <f t="shared" si="87"/>
        <v>T. PORTLAND</v>
      </c>
      <c r="F1078" t="s">
        <v>511</v>
      </c>
      <c r="G1078" t="str">
        <f t="shared" si="88"/>
        <v>41032</v>
      </c>
      <c r="H1078" t="s">
        <v>512</v>
      </c>
      <c r="I1078" t="str">
        <f t="shared" si="89"/>
        <v>41032</v>
      </c>
      <c r="J1078" t="s">
        <v>866</v>
      </c>
    </row>
    <row r="1079" spans="1:10" x14ac:dyDescent="0.25">
      <c r="A1079">
        <v>79</v>
      </c>
      <c r="B1079" t="str">
        <f t="shared" si="91"/>
        <v>41</v>
      </c>
      <c r="C1079" t="s">
        <v>1355</v>
      </c>
      <c r="D1079" t="str">
        <f>"034"</f>
        <v>034</v>
      </c>
      <c r="E1079" t="str">
        <f t="shared" si="87"/>
        <v>T. RIDGEVILLE</v>
      </c>
      <c r="F1079" t="s">
        <v>511</v>
      </c>
      <c r="G1079" t="str">
        <f t="shared" si="88"/>
        <v>41034</v>
      </c>
      <c r="H1079" t="s">
        <v>512</v>
      </c>
      <c r="I1079" t="str">
        <f t="shared" si="89"/>
        <v>41034</v>
      </c>
      <c r="J1079" t="s">
        <v>1364</v>
      </c>
    </row>
    <row r="1080" spans="1:10" x14ac:dyDescent="0.25">
      <c r="A1080">
        <v>79</v>
      </c>
      <c r="B1080" t="str">
        <f t="shared" si="91"/>
        <v>41</v>
      </c>
      <c r="C1080" t="s">
        <v>1355</v>
      </c>
      <c r="D1080" t="str">
        <f>"036"</f>
        <v>036</v>
      </c>
      <c r="E1080" t="str">
        <f t="shared" si="87"/>
        <v>T. SCOTT</v>
      </c>
      <c r="F1080" t="s">
        <v>511</v>
      </c>
      <c r="G1080" t="str">
        <f t="shared" si="88"/>
        <v>41036</v>
      </c>
      <c r="H1080" t="s">
        <v>512</v>
      </c>
      <c r="I1080" t="str">
        <f t="shared" si="89"/>
        <v>41036</v>
      </c>
      <c r="J1080" t="s">
        <v>618</v>
      </c>
    </row>
    <row r="1081" spans="1:10" x14ac:dyDescent="0.25">
      <c r="A1081">
        <v>79</v>
      </c>
      <c r="B1081" t="str">
        <f t="shared" si="91"/>
        <v>41</v>
      </c>
      <c r="C1081" t="s">
        <v>1355</v>
      </c>
      <c r="D1081" t="str">
        <f>"038"</f>
        <v>038</v>
      </c>
      <c r="E1081" t="str">
        <f t="shared" si="87"/>
        <v>T. SHELDON</v>
      </c>
      <c r="F1081" t="s">
        <v>511</v>
      </c>
      <c r="G1081" t="str">
        <f t="shared" si="88"/>
        <v>41038</v>
      </c>
      <c r="H1081" t="s">
        <v>512</v>
      </c>
      <c r="I1081" t="str">
        <f t="shared" si="89"/>
        <v>41038</v>
      </c>
      <c r="J1081" t="s">
        <v>1365</v>
      </c>
    </row>
    <row r="1082" spans="1:10" x14ac:dyDescent="0.25">
      <c r="A1082">
        <v>79</v>
      </c>
      <c r="B1082" t="str">
        <f t="shared" si="91"/>
        <v>41</v>
      </c>
      <c r="C1082" t="s">
        <v>1355</v>
      </c>
      <c r="D1082" t="str">
        <f>"040"</f>
        <v>040</v>
      </c>
      <c r="E1082" t="str">
        <f t="shared" si="87"/>
        <v>T. SPARTA</v>
      </c>
      <c r="F1082" t="s">
        <v>511</v>
      </c>
      <c r="G1082" t="str">
        <f t="shared" si="88"/>
        <v>41040</v>
      </c>
      <c r="H1082" t="s">
        <v>512</v>
      </c>
      <c r="I1082" t="str">
        <f t="shared" si="89"/>
        <v>41040</v>
      </c>
      <c r="J1082" t="s">
        <v>1366</v>
      </c>
    </row>
    <row r="1083" spans="1:10" x14ac:dyDescent="0.25">
      <c r="A1083">
        <v>79</v>
      </c>
      <c r="B1083" t="str">
        <f t="shared" si="91"/>
        <v>41</v>
      </c>
      <c r="C1083" t="s">
        <v>1355</v>
      </c>
      <c r="D1083" t="str">
        <f>"042"</f>
        <v>042</v>
      </c>
      <c r="E1083" t="str">
        <f t="shared" si="87"/>
        <v>T. TOMAH</v>
      </c>
      <c r="F1083" t="s">
        <v>511</v>
      </c>
      <c r="G1083" t="str">
        <f t="shared" si="88"/>
        <v>41042</v>
      </c>
      <c r="H1083" t="s">
        <v>512</v>
      </c>
      <c r="I1083" t="str">
        <f t="shared" si="89"/>
        <v>41042</v>
      </c>
      <c r="J1083" t="s">
        <v>1367</v>
      </c>
    </row>
    <row r="1084" spans="1:10" x14ac:dyDescent="0.25">
      <c r="A1084">
        <v>79</v>
      </c>
      <c r="B1084" t="str">
        <f t="shared" si="91"/>
        <v>41</v>
      </c>
      <c r="C1084" t="s">
        <v>1355</v>
      </c>
      <c r="D1084" t="str">
        <f>"044"</f>
        <v>044</v>
      </c>
      <c r="E1084" t="str">
        <f t="shared" si="87"/>
        <v>T. WELLINGTON</v>
      </c>
      <c r="F1084" t="s">
        <v>511</v>
      </c>
      <c r="G1084" t="str">
        <f t="shared" si="88"/>
        <v>41044</v>
      </c>
      <c r="H1084" t="s">
        <v>512</v>
      </c>
      <c r="I1084" t="str">
        <f t="shared" si="89"/>
        <v>41044</v>
      </c>
      <c r="J1084" t="s">
        <v>1368</v>
      </c>
    </row>
    <row r="1085" spans="1:10" x14ac:dyDescent="0.25">
      <c r="A1085">
        <v>79</v>
      </c>
      <c r="B1085" t="str">
        <f t="shared" si="91"/>
        <v>41</v>
      </c>
      <c r="C1085" t="s">
        <v>1355</v>
      </c>
      <c r="D1085" t="str">
        <f>"046"</f>
        <v>046</v>
      </c>
      <c r="E1085" t="str">
        <f t="shared" si="87"/>
        <v>T. WELLS</v>
      </c>
      <c r="F1085" t="s">
        <v>511</v>
      </c>
      <c r="G1085" t="str">
        <f t="shared" si="88"/>
        <v>41046</v>
      </c>
      <c r="H1085" t="s">
        <v>512</v>
      </c>
      <c r="I1085" t="str">
        <f t="shared" si="89"/>
        <v>41046</v>
      </c>
      <c r="J1085" t="s">
        <v>1369</v>
      </c>
    </row>
    <row r="1086" spans="1:10" x14ac:dyDescent="0.25">
      <c r="A1086">
        <v>79</v>
      </c>
      <c r="B1086" t="str">
        <f t="shared" si="91"/>
        <v>41</v>
      </c>
      <c r="C1086" t="s">
        <v>1355</v>
      </c>
      <c r="D1086" t="str">
        <f>"048"</f>
        <v>048</v>
      </c>
      <c r="E1086" t="str">
        <f t="shared" si="87"/>
        <v>T. WILTON</v>
      </c>
      <c r="F1086" t="s">
        <v>511</v>
      </c>
      <c r="G1086" t="str">
        <f t="shared" si="88"/>
        <v>41048</v>
      </c>
      <c r="H1086" t="s">
        <v>512</v>
      </c>
      <c r="I1086" t="str">
        <f t="shared" si="89"/>
        <v>41048</v>
      </c>
      <c r="J1086" t="s">
        <v>1370</v>
      </c>
    </row>
    <row r="1087" spans="1:10" x14ac:dyDescent="0.25">
      <c r="A1087">
        <v>79</v>
      </c>
      <c r="B1087" t="str">
        <f t="shared" si="91"/>
        <v>41</v>
      </c>
      <c r="C1087" t="s">
        <v>1355</v>
      </c>
      <c r="D1087" t="str">
        <f>"111"</f>
        <v>111</v>
      </c>
      <c r="E1087" t="str">
        <f t="shared" si="87"/>
        <v>V. CASHTON</v>
      </c>
      <c r="F1087" t="s">
        <v>530</v>
      </c>
      <c r="G1087" t="str">
        <f t="shared" si="88"/>
        <v>41111</v>
      </c>
      <c r="H1087" t="s">
        <v>531</v>
      </c>
      <c r="I1087" t="str">
        <f t="shared" si="89"/>
        <v>41111</v>
      </c>
      <c r="J1087" t="s">
        <v>1371</v>
      </c>
    </row>
    <row r="1088" spans="1:10" x14ac:dyDescent="0.25">
      <c r="A1088">
        <v>79</v>
      </c>
      <c r="B1088" t="str">
        <f t="shared" si="91"/>
        <v>41</v>
      </c>
      <c r="C1088" t="s">
        <v>1355</v>
      </c>
      <c r="D1088" t="str">
        <f>"141"</f>
        <v>141</v>
      </c>
      <c r="E1088" t="str">
        <f t="shared" si="87"/>
        <v>V. KENDALL</v>
      </c>
      <c r="F1088" t="s">
        <v>530</v>
      </c>
      <c r="G1088" t="str">
        <f t="shared" si="88"/>
        <v>41141</v>
      </c>
      <c r="H1088" t="s">
        <v>531</v>
      </c>
      <c r="I1088" t="str">
        <f t="shared" si="89"/>
        <v>41141</v>
      </c>
      <c r="J1088" t="s">
        <v>1199</v>
      </c>
    </row>
    <row r="1089" spans="1:10" x14ac:dyDescent="0.25">
      <c r="A1089">
        <v>79</v>
      </c>
      <c r="B1089" t="str">
        <f t="shared" si="91"/>
        <v>41</v>
      </c>
      <c r="C1089" t="s">
        <v>1355</v>
      </c>
      <c r="D1089" t="str">
        <f>"151"</f>
        <v>151</v>
      </c>
      <c r="E1089" t="str">
        <f t="shared" si="87"/>
        <v>V. MELVINA</v>
      </c>
      <c r="F1089" t="s">
        <v>530</v>
      </c>
      <c r="G1089" t="str">
        <f t="shared" si="88"/>
        <v>41151</v>
      </c>
      <c r="H1089" t="s">
        <v>531</v>
      </c>
      <c r="I1089" t="str">
        <f t="shared" si="89"/>
        <v>41151</v>
      </c>
      <c r="J1089" t="s">
        <v>1372</v>
      </c>
    </row>
    <row r="1090" spans="1:10" x14ac:dyDescent="0.25">
      <c r="A1090">
        <v>79</v>
      </c>
      <c r="B1090" t="str">
        <f t="shared" si="91"/>
        <v>41</v>
      </c>
      <c r="C1090" t="s">
        <v>1355</v>
      </c>
      <c r="D1090" t="str">
        <f>"161"</f>
        <v>161</v>
      </c>
      <c r="E1090" t="str">
        <f t="shared" ref="E1090:E1153" si="92">F1090&amp;J1090</f>
        <v>V. NORWALK</v>
      </c>
      <c r="F1090" t="s">
        <v>530</v>
      </c>
      <c r="G1090" t="str">
        <f t="shared" ref="G1090:G1153" si="93">B1090&amp;D1090</f>
        <v>41161</v>
      </c>
      <c r="H1090" t="s">
        <v>531</v>
      </c>
      <c r="I1090" t="str">
        <f t="shared" si="89"/>
        <v>41161</v>
      </c>
      <c r="J1090" t="s">
        <v>1373</v>
      </c>
    </row>
    <row r="1091" spans="1:10" x14ac:dyDescent="0.25">
      <c r="A1091">
        <v>79</v>
      </c>
      <c r="B1091" t="str">
        <f t="shared" si="91"/>
        <v>41</v>
      </c>
      <c r="C1091" t="s">
        <v>1355</v>
      </c>
      <c r="D1091" t="str">
        <f>"165"</f>
        <v>165</v>
      </c>
      <c r="E1091" t="str">
        <f t="shared" si="92"/>
        <v>V. OAKDALE</v>
      </c>
      <c r="F1091" t="s">
        <v>530</v>
      </c>
      <c r="G1091" t="str">
        <f t="shared" si="93"/>
        <v>41165</v>
      </c>
      <c r="H1091" t="s">
        <v>531</v>
      </c>
      <c r="I1091" t="str">
        <f t="shared" ref="I1091:I1154" si="94">B1091&amp;D1091</f>
        <v>41165</v>
      </c>
      <c r="J1091" t="s">
        <v>1363</v>
      </c>
    </row>
    <row r="1092" spans="1:10" x14ac:dyDescent="0.25">
      <c r="A1092">
        <v>79</v>
      </c>
      <c r="B1092" t="str">
        <f t="shared" si="91"/>
        <v>41</v>
      </c>
      <c r="C1092" t="s">
        <v>1355</v>
      </c>
      <c r="D1092" t="str">
        <f>"166"</f>
        <v>166</v>
      </c>
      <c r="E1092" t="str">
        <f t="shared" si="92"/>
        <v>V. ONTARIO</v>
      </c>
      <c r="F1092" t="s">
        <v>530</v>
      </c>
      <c r="G1092" t="str">
        <f t="shared" si="93"/>
        <v>41166</v>
      </c>
      <c r="H1092" t="s">
        <v>531</v>
      </c>
      <c r="I1092" t="str">
        <f t="shared" si="94"/>
        <v>41166</v>
      </c>
      <c r="J1092" t="s">
        <v>1374</v>
      </c>
    </row>
    <row r="1093" spans="1:10" x14ac:dyDescent="0.25">
      <c r="A1093">
        <v>79</v>
      </c>
      <c r="B1093" t="str">
        <f t="shared" si="91"/>
        <v>41</v>
      </c>
      <c r="C1093" t="s">
        <v>1355</v>
      </c>
      <c r="D1093" t="str">
        <f>"176"</f>
        <v>176</v>
      </c>
      <c r="E1093" t="str">
        <f t="shared" si="92"/>
        <v>V. ROCKLAND</v>
      </c>
      <c r="F1093" t="s">
        <v>530</v>
      </c>
      <c r="G1093" t="str">
        <f t="shared" si="93"/>
        <v>41176</v>
      </c>
      <c r="H1093" t="s">
        <v>531</v>
      </c>
      <c r="I1093" t="str">
        <f t="shared" si="94"/>
        <v>41176</v>
      </c>
      <c r="J1093" t="s">
        <v>617</v>
      </c>
    </row>
    <row r="1094" spans="1:10" x14ac:dyDescent="0.25">
      <c r="A1094">
        <v>79</v>
      </c>
      <c r="B1094" t="str">
        <f t="shared" si="91"/>
        <v>41</v>
      </c>
      <c r="C1094" t="s">
        <v>1355</v>
      </c>
      <c r="D1094" t="str">
        <f>"185"</f>
        <v>185</v>
      </c>
      <c r="E1094" t="str">
        <f t="shared" si="92"/>
        <v>V. WARRENS</v>
      </c>
      <c r="F1094" t="s">
        <v>530</v>
      </c>
      <c r="G1094" t="str">
        <f t="shared" si="93"/>
        <v>41185</v>
      </c>
      <c r="H1094" t="s">
        <v>531</v>
      </c>
      <c r="I1094" t="str">
        <f t="shared" si="94"/>
        <v>41185</v>
      </c>
      <c r="J1094" t="s">
        <v>1375</v>
      </c>
    </row>
    <row r="1095" spans="1:10" x14ac:dyDescent="0.25">
      <c r="A1095">
        <v>79</v>
      </c>
      <c r="B1095" t="str">
        <f t="shared" si="91"/>
        <v>41</v>
      </c>
      <c r="C1095" t="s">
        <v>1355</v>
      </c>
      <c r="D1095" t="str">
        <f>"191"</f>
        <v>191</v>
      </c>
      <c r="E1095" t="str">
        <f t="shared" si="92"/>
        <v>V. WILTON</v>
      </c>
      <c r="F1095" t="s">
        <v>530</v>
      </c>
      <c r="G1095" t="str">
        <f t="shared" si="93"/>
        <v>41191</v>
      </c>
      <c r="H1095" t="s">
        <v>531</v>
      </c>
      <c r="I1095" t="str">
        <f t="shared" si="94"/>
        <v>41191</v>
      </c>
      <c r="J1095" t="s">
        <v>1370</v>
      </c>
    </row>
    <row r="1096" spans="1:10" x14ac:dyDescent="0.25">
      <c r="A1096">
        <v>79</v>
      </c>
      <c r="B1096" t="str">
        <f t="shared" si="91"/>
        <v>41</v>
      </c>
      <c r="C1096" t="s">
        <v>1355</v>
      </c>
      <c r="D1096" t="str">
        <f>"192"</f>
        <v>192</v>
      </c>
      <c r="E1096" t="str">
        <f t="shared" si="92"/>
        <v>V. WYEVILLE</v>
      </c>
      <c r="F1096" t="s">
        <v>530</v>
      </c>
      <c r="G1096" t="str">
        <f t="shared" si="93"/>
        <v>41192</v>
      </c>
      <c r="H1096" t="s">
        <v>531</v>
      </c>
      <c r="I1096" t="str">
        <f t="shared" si="94"/>
        <v>41192</v>
      </c>
      <c r="J1096" t="s">
        <v>1376</v>
      </c>
    </row>
    <row r="1097" spans="1:10" x14ac:dyDescent="0.25">
      <c r="A1097">
        <v>79</v>
      </c>
      <c r="B1097" t="str">
        <f t="shared" si="91"/>
        <v>41</v>
      </c>
      <c r="C1097" t="s">
        <v>1355</v>
      </c>
      <c r="D1097" t="str">
        <f>"281"</f>
        <v>281</v>
      </c>
      <c r="E1097" t="str">
        <f t="shared" si="92"/>
        <v>C. SPARTA</v>
      </c>
      <c r="F1097" t="s">
        <v>533</v>
      </c>
      <c r="G1097" t="str">
        <f t="shared" si="93"/>
        <v>41281</v>
      </c>
      <c r="H1097" t="s">
        <v>534</v>
      </c>
      <c r="I1097" t="str">
        <f t="shared" si="94"/>
        <v>41281</v>
      </c>
      <c r="J1097" t="s">
        <v>1366</v>
      </c>
    </row>
    <row r="1098" spans="1:10" x14ac:dyDescent="0.25">
      <c r="A1098">
        <v>79</v>
      </c>
      <c r="B1098" t="str">
        <f t="shared" si="91"/>
        <v>41</v>
      </c>
      <c r="C1098" t="s">
        <v>1355</v>
      </c>
      <c r="D1098" t="str">
        <f>"286"</f>
        <v>286</v>
      </c>
      <c r="E1098" t="str">
        <f t="shared" si="92"/>
        <v>C. TOMAH</v>
      </c>
      <c r="F1098" t="s">
        <v>533</v>
      </c>
      <c r="G1098" t="str">
        <f t="shared" si="93"/>
        <v>41286</v>
      </c>
      <c r="H1098" t="s">
        <v>534</v>
      </c>
      <c r="I1098" t="str">
        <f t="shared" si="94"/>
        <v>41286</v>
      </c>
      <c r="J1098" t="s">
        <v>1367</v>
      </c>
    </row>
    <row r="1099" spans="1:10" x14ac:dyDescent="0.25">
      <c r="A1099">
        <v>81</v>
      </c>
      <c r="B1099" t="str">
        <f t="shared" ref="B1099:B1127" si="95">"42"</f>
        <v>42</v>
      </c>
      <c r="C1099" t="s">
        <v>1377</v>
      </c>
      <c r="D1099" t="str">
        <f>"002"</f>
        <v>002</v>
      </c>
      <c r="E1099" t="str">
        <f t="shared" si="92"/>
        <v>T. ABRAMS</v>
      </c>
      <c r="F1099" t="s">
        <v>511</v>
      </c>
      <c r="G1099" t="str">
        <f t="shared" si="93"/>
        <v>42002</v>
      </c>
      <c r="H1099" t="s">
        <v>512</v>
      </c>
      <c r="I1099" t="str">
        <f t="shared" si="94"/>
        <v>42002</v>
      </c>
      <c r="J1099" t="s">
        <v>1378</v>
      </c>
    </row>
    <row r="1100" spans="1:10" x14ac:dyDescent="0.25">
      <c r="A1100">
        <v>81</v>
      </c>
      <c r="B1100" t="str">
        <f t="shared" si="95"/>
        <v>42</v>
      </c>
      <c r="C1100" t="s">
        <v>1377</v>
      </c>
      <c r="D1100" t="str">
        <f>"006"</f>
        <v>006</v>
      </c>
      <c r="E1100" t="str">
        <f t="shared" si="92"/>
        <v>T. BAGLEY</v>
      </c>
      <c r="F1100" t="s">
        <v>511</v>
      </c>
      <c r="G1100" t="str">
        <f t="shared" si="93"/>
        <v>42006</v>
      </c>
      <c r="H1100" t="s">
        <v>512</v>
      </c>
      <c r="I1100" t="str">
        <f t="shared" si="94"/>
        <v>42006</v>
      </c>
      <c r="J1100" t="s">
        <v>1033</v>
      </c>
    </row>
    <row r="1101" spans="1:10" x14ac:dyDescent="0.25">
      <c r="A1101">
        <v>81</v>
      </c>
      <c r="B1101" t="str">
        <f t="shared" si="95"/>
        <v>42</v>
      </c>
      <c r="C1101" t="s">
        <v>1377</v>
      </c>
      <c r="D1101" t="str">
        <f>"008"</f>
        <v>008</v>
      </c>
      <c r="E1101" t="str">
        <f t="shared" si="92"/>
        <v>T. BRAZEAU</v>
      </c>
      <c r="F1101" t="s">
        <v>511</v>
      </c>
      <c r="G1101" t="str">
        <f t="shared" si="93"/>
        <v>42008</v>
      </c>
      <c r="H1101" t="s">
        <v>512</v>
      </c>
      <c r="I1101" t="str">
        <f t="shared" si="94"/>
        <v>42008</v>
      </c>
      <c r="J1101" t="s">
        <v>1379</v>
      </c>
    </row>
    <row r="1102" spans="1:10" x14ac:dyDescent="0.25">
      <c r="A1102">
        <v>81</v>
      </c>
      <c r="B1102" t="str">
        <f t="shared" si="95"/>
        <v>42</v>
      </c>
      <c r="C1102" t="s">
        <v>1377</v>
      </c>
      <c r="D1102" t="str">
        <f>"010"</f>
        <v>010</v>
      </c>
      <c r="E1102" t="str">
        <f t="shared" si="92"/>
        <v>T. BREED</v>
      </c>
      <c r="F1102" t="s">
        <v>511</v>
      </c>
      <c r="G1102" t="str">
        <f t="shared" si="93"/>
        <v>42010</v>
      </c>
      <c r="H1102" t="s">
        <v>512</v>
      </c>
      <c r="I1102" t="str">
        <f t="shared" si="94"/>
        <v>42010</v>
      </c>
      <c r="J1102" t="s">
        <v>1380</v>
      </c>
    </row>
    <row r="1103" spans="1:10" x14ac:dyDescent="0.25">
      <c r="A1103">
        <v>81</v>
      </c>
      <c r="B1103" t="str">
        <f t="shared" si="95"/>
        <v>42</v>
      </c>
      <c r="C1103" t="s">
        <v>1377</v>
      </c>
      <c r="D1103" t="str">
        <f>"012"</f>
        <v>012</v>
      </c>
      <c r="E1103" t="str">
        <f t="shared" si="92"/>
        <v>T. CHASE</v>
      </c>
      <c r="F1103" t="s">
        <v>511</v>
      </c>
      <c r="G1103" t="str">
        <f t="shared" si="93"/>
        <v>42012</v>
      </c>
      <c r="H1103" t="s">
        <v>512</v>
      </c>
      <c r="I1103" t="str">
        <f t="shared" si="94"/>
        <v>42012</v>
      </c>
      <c r="J1103" t="s">
        <v>1381</v>
      </c>
    </row>
    <row r="1104" spans="1:10" x14ac:dyDescent="0.25">
      <c r="A1104">
        <v>81</v>
      </c>
      <c r="B1104" t="str">
        <f t="shared" si="95"/>
        <v>42</v>
      </c>
      <c r="C1104" t="s">
        <v>1377</v>
      </c>
      <c r="D1104" t="str">
        <f>"014"</f>
        <v>014</v>
      </c>
      <c r="E1104" t="str">
        <f t="shared" si="92"/>
        <v>T. DOTY</v>
      </c>
      <c r="F1104" t="s">
        <v>511</v>
      </c>
      <c r="G1104" t="str">
        <f t="shared" si="93"/>
        <v>42014</v>
      </c>
      <c r="H1104" t="s">
        <v>512</v>
      </c>
      <c r="I1104" t="str">
        <f t="shared" si="94"/>
        <v>42014</v>
      </c>
      <c r="J1104" t="s">
        <v>1382</v>
      </c>
    </row>
    <row r="1105" spans="1:10" x14ac:dyDescent="0.25">
      <c r="A1105">
        <v>81</v>
      </c>
      <c r="B1105" t="str">
        <f t="shared" si="95"/>
        <v>42</v>
      </c>
      <c r="C1105" t="s">
        <v>1377</v>
      </c>
      <c r="D1105" t="str">
        <f>"016"</f>
        <v>016</v>
      </c>
      <c r="E1105" t="str">
        <f t="shared" si="92"/>
        <v>T. GILLETT</v>
      </c>
      <c r="F1105" t="s">
        <v>511</v>
      </c>
      <c r="G1105" t="str">
        <f t="shared" si="93"/>
        <v>42016</v>
      </c>
      <c r="H1105" t="s">
        <v>512</v>
      </c>
      <c r="I1105" t="str">
        <f t="shared" si="94"/>
        <v>42016</v>
      </c>
      <c r="J1105" t="s">
        <v>1383</v>
      </c>
    </row>
    <row r="1106" spans="1:10" x14ac:dyDescent="0.25">
      <c r="A1106">
        <v>81</v>
      </c>
      <c r="B1106" t="str">
        <f t="shared" si="95"/>
        <v>42</v>
      </c>
      <c r="C1106" t="s">
        <v>1377</v>
      </c>
      <c r="D1106" t="str">
        <f>"018"</f>
        <v>018</v>
      </c>
      <c r="E1106" t="str">
        <f t="shared" si="92"/>
        <v>T. HOW</v>
      </c>
      <c r="F1106" t="s">
        <v>511</v>
      </c>
      <c r="G1106" t="str">
        <f t="shared" si="93"/>
        <v>42018</v>
      </c>
      <c r="H1106" t="s">
        <v>512</v>
      </c>
      <c r="I1106" t="str">
        <f t="shared" si="94"/>
        <v>42018</v>
      </c>
      <c r="J1106" t="s">
        <v>1384</v>
      </c>
    </row>
    <row r="1107" spans="1:10" x14ac:dyDescent="0.25">
      <c r="A1107">
        <v>81</v>
      </c>
      <c r="B1107" t="str">
        <f t="shared" si="95"/>
        <v>42</v>
      </c>
      <c r="C1107" t="s">
        <v>1377</v>
      </c>
      <c r="D1107" t="str">
        <f>"019"</f>
        <v>019</v>
      </c>
      <c r="E1107" t="str">
        <f t="shared" si="92"/>
        <v>T. LAKEWOOD</v>
      </c>
      <c r="F1107" t="s">
        <v>511</v>
      </c>
      <c r="G1107" t="str">
        <f t="shared" si="93"/>
        <v>42019</v>
      </c>
      <c r="H1107" t="s">
        <v>512</v>
      </c>
      <c r="I1107" t="str">
        <f t="shared" si="94"/>
        <v>42019</v>
      </c>
      <c r="J1107" t="s">
        <v>1385</v>
      </c>
    </row>
    <row r="1108" spans="1:10" x14ac:dyDescent="0.25">
      <c r="A1108">
        <v>81</v>
      </c>
      <c r="B1108" t="str">
        <f t="shared" si="95"/>
        <v>42</v>
      </c>
      <c r="C1108" t="s">
        <v>1377</v>
      </c>
      <c r="D1108" t="str">
        <f>"020"</f>
        <v>020</v>
      </c>
      <c r="E1108" t="str">
        <f t="shared" si="92"/>
        <v>T. LENA</v>
      </c>
      <c r="F1108" t="s">
        <v>511</v>
      </c>
      <c r="G1108" t="str">
        <f t="shared" si="93"/>
        <v>42020</v>
      </c>
      <c r="H1108" t="s">
        <v>512</v>
      </c>
      <c r="I1108" t="str">
        <f t="shared" si="94"/>
        <v>42020</v>
      </c>
      <c r="J1108" t="s">
        <v>1386</v>
      </c>
    </row>
    <row r="1109" spans="1:10" x14ac:dyDescent="0.25">
      <c r="A1109">
        <v>81</v>
      </c>
      <c r="B1109" t="str">
        <f t="shared" si="95"/>
        <v>42</v>
      </c>
      <c r="C1109" t="s">
        <v>1377</v>
      </c>
      <c r="D1109" t="str">
        <f>"022"</f>
        <v>022</v>
      </c>
      <c r="E1109" t="str">
        <f t="shared" si="92"/>
        <v>T. LITTLE RIVER</v>
      </c>
      <c r="F1109" t="s">
        <v>511</v>
      </c>
      <c r="G1109" t="str">
        <f t="shared" si="93"/>
        <v>42022</v>
      </c>
      <c r="H1109" t="s">
        <v>512</v>
      </c>
      <c r="I1109" t="str">
        <f t="shared" si="94"/>
        <v>42022</v>
      </c>
      <c r="J1109" t="s">
        <v>1387</v>
      </c>
    </row>
    <row r="1110" spans="1:10" x14ac:dyDescent="0.25">
      <c r="A1110">
        <v>81</v>
      </c>
      <c r="B1110" t="str">
        <f t="shared" si="95"/>
        <v>42</v>
      </c>
      <c r="C1110" t="s">
        <v>1377</v>
      </c>
      <c r="D1110" t="str">
        <f>"024"</f>
        <v>024</v>
      </c>
      <c r="E1110" t="str">
        <f t="shared" si="92"/>
        <v>T. LITTLE SUAMICO</v>
      </c>
      <c r="F1110" t="s">
        <v>511</v>
      </c>
      <c r="G1110" t="str">
        <f t="shared" si="93"/>
        <v>42024</v>
      </c>
      <c r="H1110" t="s">
        <v>512</v>
      </c>
      <c r="I1110" t="str">
        <f t="shared" si="94"/>
        <v>42024</v>
      </c>
      <c r="J1110" t="s">
        <v>1388</v>
      </c>
    </row>
    <row r="1111" spans="1:10" x14ac:dyDescent="0.25">
      <c r="A1111">
        <v>81</v>
      </c>
      <c r="B1111" t="str">
        <f t="shared" si="95"/>
        <v>42</v>
      </c>
      <c r="C1111" t="s">
        <v>1377</v>
      </c>
      <c r="D1111" t="str">
        <f>"026"</f>
        <v>026</v>
      </c>
      <c r="E1111" t="str">
        <f t="shared" si="92"/>
        <v>T. MAPLE VALLEY</v>
      </c>
      <c r="F1111" t="s">
        <v>511</v>
      </c>
      <c r="G1111" t="str">
        <f t="shared" si="93"/>
        <v>42026</v>
      </c>
      <c r="H1111" t="s">
        <v>512</v>
      </c>
      <c r="I1111" t="str">
        <f t="shared" si="94"/>
        <v>42026</v>
      </c>
      <c r="J1111" t="s">
        <v>1389</v>
      </c>
    </row>
    <row r="1112" spans="1:10" x14ac:dyDescent="0.25">
      <c r="A1112">
        <v>81</v>
      </c>
      <c r="B1112" t="str">
        <f t="shared" si="95"/>
        <v>42</v>
      </c>
      <c r="C1112" t="s">
        <v>1377</v>
      </c>
      <c r="D1112" t="str">
        <f>"028"</f>
        <v>028</v>
      </c>
      <c r="E1112" t="str">
        <f t="shared" si="92"/>
        <v>T. MORGAN</v>
      </c>
      <c r="F1112" t="s">
        <v>511</v>
      </c>
      <c r="G1112" t="str">
        <f t="shared" si="93"/>
        <v>42028</v>
      </c>
      <c r="H1112" t="s">
        <v>512</v>
      </c>
      <c r="I1112" t="str">
        <f t="shared" si="94"/>
        <v>42028</v>
      </c>
      <c r="J1112" t="s">
        <v>1390</v>
      </c>
    </row>
    <row r="1113" spans="1:10" x14ac:dyDescent="0.25">
      <c r="A1113">
        <v>81</v>
      </c>
      <c r="B1113" t="str">
        <f t="shared" si="95"/>
        <v>42</v>
      </c>
      <c r="C1113" t="s">
        <v>1377</v>
      </c>
      <c r="D1113" t="str">
        <f>"029"</f>
        <v>029</v>
      </c>
      <c r="E1113" t="str">
        <f t="shared" si="92"/>
        <v>T. MOUNTAIN</v>
      </c>
      <c r="F1113" t="s">
        <v>511</v>
      </c>
      <c r="G1113" t="str">
        <f t="shared" si="93"/>
        <v>42029</v>
      </c>
      <c r="H1113" t="s">
        <v>512</v>
      </c>
      <c r="I1113" t="str">
        <f t="shared" si="94"/>
        <v>42029</v>
      </c>
      <c r="J1113" t="s">
        <v>1391</v>
      </c>
    </row>
    <row r="1114" spans="1:10" x14ac:dyDescent="0.25">
      <c r="A1114">
        <v>81</v>
      </c>
      <c r="B1114" t="str">
        <f t="shared" si="95"/>
        <v>42</v>
      </c>
      <c r="C1114" t="s">
        <v>1377</v>
      </c>
      <c r="D1114" t="str">
        <f>"030"</f>
        <v>030</v>
      </c>
      <c r="E1114" t="str">
        <f t="shared" si="92"/>
        <v>T. OCONTO</v>
      </c>
      <c r="F1114" t="s">
        <v>511</v>
      </c>
      <c r="G1114" t="str">
        <f t="shared" si="93"/>
        <v>42030</v>
      </c>
      <c r="H1114" t="s">
        <v>512</v>
      </c>
      <c r="I1114" t="str">
        <f t="shared" si="94"/>
        <v>42030</v>
      </c>
      <c r="J1114" t="s">
        <v>1392</v>
      </c>
    </row>
    <row r="1115" spans="1:10" x14ac:dyDescent="0.25">
      <c r="A1115">
        <v>81</v>
      </c>
      <c r="B1115" t="str">
        <f t="shared" si="95"/>
        <v>42</v>
      </c>
      <c r="C1115" t="s">
        <v>1377</v>
      </c>
      <c r="D1115" t="str">
        <f>"032"</f>
        <v>032</v>
      </c>
      <c r="E1115" t="str">
        <f t="shared" si="92"/>
        <v>T. OCONTO FALLS</v>
      </c>
      <c r="F1115" t="s">
        <v>511</v>
      </c>
      <c r="G1115" t="str">
        <f t="shared" si="93"/>
        <v>42032</v>
      </c>
      <c r="H1115" t="s">
        <v>512</v>
      </c>
      <c r="I1115" t="str">
        <f t="shared" si="94"/>
        <v>42032</v>
      </c>
      <c r="J1115" t="s">
        <v>1393</v>
      </c>
    </row>
    <row r="1116" spans="1:10" x14ac:dyDescent="0.25">
      <c r="A1116">
        <v>81</v>
      </c>
      <c r="B1116" t="str">
        <f t="shared" si="95"/>
        <v>42</v>
      </c>
      <c r="C1116" t="s">
        <v>1377</v>
      </c>
      <c r="D1116" t="str">
        <f>"034"</f>
        <v>034</v>
      </c>
      <c r="E1116" t="str">
        <f t="shared" si="92"/>
        <v>T. PENSAUKEE</v>
      </c>
      <c r="F1116" t="s">
        <v>511</v>
      </c>
      <c r="G1116" t="str">
        <f t="shared" si="93"/>
        <v>42034</v>
      </c>
      <c r="H1116" t="s">
        <v>512</v>
      </c>
      <c r="I1116" t="str">
        <f t="shared" si="94"/>
        <v>42034</v>
      </c>
      <c r="J1116" t="s">
        <v>1394</v>
      </c>
    </row>
    <row r="1117" spans="1:10" x14ac:dyDescent="0.25">
      <c r="A1117">
        <v>81</v>
      </c>
      <c r="B1117" t="str">
        <f t="shared" si="95"/>
        <v>42</v>
      </c>
      <c r="C1117" t="s">
        <v>1377</v>
      </c>
      <c r="D1117" t="str">
        <f>"036"</f>
        <v>036</v>
      </c>
      <c r="E1117" t="str">
        <f t="shared" si="92"/>
        <v>T. RIVERVIEW</v>
      </c>
      <c r="F1117" t="s">
        <v>511</v>
      </c>
      <c r="G1117" t="str">
        <f t="shared" si="93"/>
        <v>42036</v>
      </c>
      <c r="H1117" t="s">
        <v>512</v>
      </c>
      <c r="I1117" t="str">
        <f t="shared" si="94"/>
        <v>42036</v>
      </c>
      <c r="J1117" t="s">
        <v>1395</v>
      </c>
    </row>
    <row r="1118" spans="1:10" x14ac:dyDescent="0.25">
      <c r="A1118">
        <v>81</v>
      </c>
      <c r="B1118" t="str">
        <f t="shared" si="95"/>
        <v>42</v>
      </c>
      <c r="C1118" t="s">
        <v>1377</v>
      </c>
      <c r="D1118" t="str">
        <f>"038"</f>
        <v>038</v>
      </c>
      <c r="E1118" t="str">
        <f t="shared" si="92"/>
        <v>T. SPRUCE</v>
      </c>
      <c r="F1118" t="s">
        <v>511</v>
      </c>
      <c r="G1118" t="str">
        <f t="shared" si="93"/>
        <v>42038</v>
      </c>
      <c r="H1118" t="s">
        <v>512</v>
      </c>
      <c r="I1118" t="str">
        <f t="shared" si="94"/>
        <v>42038</v>
      </c>
      <c r="J1118" t="s">
        <v>1396</v>
      </c>
    </row>
    <row r="1119" spans="1:10" x14ac:dyDescent="0.25">
      <c r="A1119">
        <v>81</v>
      </c>
      <c r="B1119" t="str">
        <f t="shared" si="95"/>
        <v>42</v>
      </c>
      <c r="C1119" t="s">
        <v>1377</v>
      </c>
      <c r="D1119" t="str">
        <f>"040"</f>
        <v>040</v>
      </c>
      <c r="E1119" t="str">
        <f t="shared" si="92"/>
        <v>T. STILES</v>
      </c>
      <c r="F1119" t="s">
        <v>511</v>
      </c>
      <c r="G1119" t="str">
        <f t="shared" si="93"/>
        <v>42040</v>
      </c>
      <c r="H1119" t="s">
        <v>512</v>
      </c>
      <c r="I1119" t="str">
        <f t="shared" si="94"/>
        <v>42040</v>
      </c>
      <c r="J1119" t="s">
        <v>1397</v>
      </c>
    </row>
    <row r="1120" spans="1:10" x14ac:dyDescent="0.25">
      <c r="A1120">
        <v>81</v>
      </c>
      <c r="B1120" t="str">
        <f t="shared" si="95"/>
        <v>42</v>
      </c>
      <c r="C1120" t="s">
        <v>1377</v>
      </c>
      <c r="D1120" t="str">
        <f>"042"</f>
        <v>042</v>
      </c>
      <c r="E1120" t="str">
        <f t="shared" si="92"/>
        <v>T. TOWNSEND</v>
      </c>
      <c r="F1120" t="s">
        <v>511</v>
      </c>
      <c r="G1120" t="str">
        <f t="shared" si="93"/>
        <v>42042</v>
      </c>
      <c r="H1120" t="s">
        <v>512</v>
      </c>
      <c r="I1120" t="str">
        <f t="shared" si="94"/>
        <v>42042</v>
      </c>
      <c r="J1120" t="s">
        <v>1398</v>
      </c>
    </row>
    <row r="1121" spans="1:10" x14ac:dyDescent="0.25">
      <c r="A1121">
        <v>81</v>
      </c>
      <c r="B1121" t="str">
        <f t="shared" si="95"/>
        <v>42</v>
      </c>
      <c r="C1121" t="s">
        <v>1377</v>
      </c>
      <c r="D1121" t="str">
        <f>"044"</f>
        <v>044</v>
      </c>
      <c r="E1121" t="str">
        <f t="shared" si="92"/>
        <v>T. UNDERHILL</v>
      </c>
      <c r="F1121" t="s">
        <v>511</v>
      </c>
      <c r="G1121" t="str">
        <f t="shared" si="93"/>
        <v>42044</v>
      </c>
      <c r="H1121" t="s">
        <v>512</v>
      </c>
      <c r="I1121" t="str">
        <f t="shared" si="94"/>
        <v>42044</v>
      </c>
      <c r="J1121" t="s">
        <v>1399</v>
      </c>
    </row>
    <row r="1122" spans="1:10" x14ac:dyDescent="0.25">
      <c r="A1122">
        <v>81</v>
      </c>
      <c r="B1122" t="str">
        <f t="shared" si="95"/>
        <v>42</v>
      </c>
      <c r="C1122" t="s">
        <v>1377</v>
      </c>
      <c r="D1122" t="str">
        <f>"146"</f>
        <v>146</v>
      </c>
      <c r="E1122" t="str">
        <f t="shared" si="92"/>
        <v>V. LENA</v>
      </c>
      <c r="F1122" t="s">
        <v>530</v>
      </c>
      <c r="G1122" t="str">
        <f t="shared" si="93"/>
        <v>42146</v>
      </c>
      <c r="H1122" t="s">
        <v>531</v>
      </c>
      <c r="I1122" t="str">
        <f t="shared" si="94"/>
        <v>42146</v>
      </c>
      <c r="J1122" t="s">
        <v>1386</v>
      </c>
    </row>
    <row r="1123" spans="1:10" x14ac:dyDescent="0.25">
      <c r="A1123">
        <v>81</v>
      </c>
      <c r="B1123" t="str">
        <f t="shared" si="95"/>
        <v>42</v>
      </c>
      <c r="C1123" t="s">
        <v>1377</v>
      </c>
      <c r="D1123" t="str">
        <f>"171"</f>
        <v>171</v>
      </c>
      <c r="E1123" t="str">
        <f t="shared" si="92"/>
        <v>V. PULASKI</v>
      </c>
      <c r="F1123" t="s">
        <v>530</v>
      </c>
      <c r="G1123" t="str">
        <f t="shared" si="93"/>
        <v>42171</v>
      </c>
      <c r="H1123" t="s">
        <v>531</v>
      </c>
      <c r="I1123" t="str">
        <f t="shared" si="94"/>
        <v>42171</v>
      </c>
      <c r="J1123" t="s">
        <v>626</v>
      </c>
    </row>
    <row r="1124" spans="1:10" x14ac:dyDescent="0.25">
      <c r="A1124">
        <v>81</v>
      </c>
      <c r="B1124" t="str">
        <f t="shared" si="95"/>
        <v>42</v>
      </c>
      <c r="C1124" t="s">
        <v>1377</v>
      </c>
      <c r="D1124" t="str">
        <f>"181"</f>
        <v>181</v>
      </c>
      <c r="E1124" t="str">
        <f t="shared" si="92"/>
        <v>V. SURING</v>
      </c>
      <c r="F1124" t="s">
        <v>530</v>
      </c>
      <c r="G1124" t="str">
        <f t="shared" si="93"/>
        <v>42181</v>
      </c>
      <c r="H1124" t="s">
        <v>531</v>
      </c>
      <c r="I1124" t="str">
        <f t="shared" si="94"/>
        <v>42181</v>
      </c>
      <c r="J1124" t="s">
        <v>1400</v>
      </c>
    </row>
    <row r="1125" spans="1:10" x14ac:dyDescent="0.25">
      <c r="A1125">
        <v>81</v>
      </c>
      <c r="B1125" t="str">
        <f t="shared" si="95"/>
        <v>42</v>
      </c>
      <c r="C1125" t="s">
        <v>1377</v>
      </c>
      <c r="D1125" t="str">
        <f>"231"</f>
        <v>231</v>
      </c>
      <c r="E1125" t="str">
        <f t="shared" si="92"/>
        <v>C. GILLETT</v>
      </c>
      <c r="F1125" t="s">
        <v>533</v>
      </c>
      <c r="G1125" t="str">
        <f t="shared" si="93"/>
        <v>42231</v>
      </c>
      <c r="H1125" t="s">
        <v>534</v>
      </c>
      <c r="I1125" t="str">
        <f t="shared" si="94"/>
        <v>42231</v>
      </c>
      <c r="J1125" t="s">
        <v>1383</v>
      </c>
    </row>
    <row r="1126" spans="1:10" x14ac:dyDescent="0.25">
      <c r="A1126">
        <v>81</v>
      </c>
      <c r="B1126" t="str">
        <f t="shared" si="95"/>
        <v>42</v>
      </c>
      <c r="C1126" t="s">
        <v>1377</v>
      </c>
      <c r="D1126" t="str">
        <f>"265"</f>
        <v>265</v>
      </c>
      <c r="E1126" t="str">
        <f t="shared" si="92"/>
        <v>C. OCONTO</v>
      </c>
      <c r="F1126" t="s">
        <v>533</v>
      </c>
      <c r="G1126" t="str">
        <f t="shared" si="93"/>
        <v>42265</v>
      </c>
      <c r="H1126" t="s">
        <v>534</v>
      </c>
      <c r="I1126" t="str">
        <f t="shared" si="94"/>
        <v>42265</v>
      </c>
      <c r="J1126" t="s">
        <v>1392</v>
      </c>
    </row>
    <row r="1127" spans="1:10" x14ac:dyDescent="0.25">
      <c r="A1127">
        <v>81</v>
      </c>
      <c r="B1127" t="str">
        <f t="shared" si="95"/>
        <v>42</v>
      </c>
      <c r="C1127" t="s">
        <v>1377</v>
      </c>
      <c r="D1127" t="str">
        <f>"266"</f>
        <v>266</v>
      </c>
      <c r="E1127" t="str">
        <f t="shared" si="92"/>
        <v>C. OCONTO FALLS</v>
      </c>
      <c r="F1127" t="s">
        <v>533</v>
      </c>
      <c r="G1127" t="str">
        <f t="shared" si="93"/>
        <v>42266</v>
      </c>
      <c r="H1127" t="s">
        <v>534</v>
      </c>
      <c r="I1127" t="str">
        <f t="shared" si="94"/>
        <v>42266</v>
      </c>
      <c r="J1127" t="s">
        <v>1393</v>
      </c>
    </row>
    <row r="1128" spans="1:10" x14ac:dyDescent="0.25">
      <c r="A1128">
        <v>79</v>
      </c>
      <c r="B1128" t="str">
        <f t="shared" ref="B1128:B1148" si="96">"43"</f>
        <v>43</v>
      </c>
      <c r="C1128" t="s">
        <v>1401</v>
      </c>
      <c r="D1128" t="str">
        <f>"002"</f>
        <v>002</v>
      </c>
      <c r="E1128" t="str">
        <f t="shared" si="92"/>
        <v>T. CASSIAN</v>
      </c>
      <c r="F1128" t="s">
        <v>511</v>
      </c>
      <c r="G1128" t="str">
        <f t="shared" si="93"/>
        <v>43002</v>
      </c>
      <c r="H1128" t="s">
        <v>512</v>
      </c>
      <c r="I1128" t="str">
        <f t="shared" si="94"/>
        <v>43002</v>
      </c>
      <c r="J1128" t="s">
        <v>1402</v>
      </c>
    </row>
    <row r="1129" spans="1:10" x14ac:dyDescent="0.25">
      <c r="A1129">
        <v>79</v>
      </c>
      <c r="B1129" t="str">
        <f t="shared" si="96"/>
        <v>43</v>
      </c>
      <c r="C1129" t="s">
        <v>1401</v>
      </c>
      <c r="D1129" t="str">
        <f>"004"</f>
        <v>004</v>
      </c>
      <c r="E1129" t="str">
        <f t="shared" si="92"/>
        <v>T. CRESCENT</v>
      </c>
      <c r="F1129" t="s">
        <v>511</v>
      </c>
      <c r="G1129" t="str">
        <f t="shared" si="93"/>
        <v>43004</v>
      </c>
      <c r="H1129" t="s">
        <v>512</v>
      </c>
      <c r="I1129" t="str">
        <f t="shared" si="94"/>
        <v>43004</v>
      </c>
      <c r="J1129" t="s">
        <v>1403</v>
      </c>
    </row>
    <row r="1130" spans="1:10" x14ac:dyDescent="0.25">
      <c r="A1130">
        <v>79</v>
      </c>
      <c r="B1130" t="str">
        <f t="shared" si="96"/>
        <v>43</v>
      </c>
      <c r="C1130" t="s">
        <v>1401</v>
      </c>
      <c r="D1130" t="str">
        <f>"006"</f>
        <v>006</v>
      </c>
      <c r="E1130" t="str">
        <f t="shared" si="92"/>
        <v>T. ENTERPRISE</v>
      </c>
      <c r="F1130" t="s">
        <v>511</v>
      </c>
      <c r="G1130" t="str">
        <f t="shared" si="93"/>
        <v>43006</v>
      </c>
      <c r="H1130" t="s">
        <v>512</v>
      </c>
      <c r="I1130" t="str">
        <f t="shared" si="94"/>
        <v>43006</v>
      </c>
      <c r="J1130" t="s">
        <v>1404</v>
      </c>
    </row>
    <row r="1131" spans="1:10" x14ac:dyDescent="0.25">
      <c r="A1131">
        <v>79</v>
      </c>
      <c r="B1131" t="str">
        <f t="shared" si="96"/>
        <v>43</v>
      </c>
      <c r="C1131" t="s">
        <v>1401</v>
      </c>
      <c r="D1131" t="str">
        <f>"008"</f>
        <v>008</v>
      </c>
      <c r="E1131" t="str">
        <f t="shared" si="92"/>
        <v>T. HAZELHURST</v>
      </c>
      <c r="F1131" t="s">
        <v>511</v>
      </c>
      <c r="G1131" t="str">
        <f t="shared" si="93"/>
        <v>43008</v>
      </c>
      <c r="H1131" t="s">
        <v>512</v>
      </c>
      <c r="I1131" t="str">
        <f t="shared" si="94"/>
        <v>43008</v>
      </c>
      <c r="J1131" t="s">
        <v>1405</v>
      </c>
    </row>
    <row r="1132" spans="1:10" x14ac:dyDescent="0.25">
      <c r="A1132">
        <v>79</v>
      </c>
      <c r="B1132" t="str">
        <f t="shared" si="96"/>
        <v>43</v>
      </c>
      <c r="C1132" t="s">
        <v>1401</v>
      </c>
      <c r="D1132" t="str">
        <f>"010"</f>
        <v>010</v>
      </c>
      <c r="E1132" t="str">
        <f t="shared" si="92"/>
        <v>T. LAKE TOMAHAWK</v>
      </c>
      <c r="F1132" t="s">
        <v>511</v>
      </c>
      <c r="G1132" t="str">
        <f t="shared" si="93"/>
        <v>43010</v>
      </c>
      <c r="H1132" t="s">
        <v>512</v>
      </c>
      <c r="I1132" t="str">
        <f t="shared" si="94"/>
        <v>43010</v>
      </c>
      <c r="J1132" t="s">
        <v>1406</v>
      </c>
    </row>
    <row r="1133" spans="1:10" x14ac:dyDescent="0.25">
      <c r="A1133">
        <v>79</v>
      </c>
      <c r="B1133" t="str">
        <f t="shared" si="96"/>
        <v>43</v>
      </c>
      <c r="C1133" t="s">
        <v>1401</v>
      </c>
      <c r="D1133" t="str">
        <f>"012"</f>
        <v>012</v>
      </c>
      <c r="E1133" t="str">
        <f t="shared" si="92"/>
        <v>T. LITTLE RICE</v>
      </c>
      <c r="F1133" t="s">
        <v>511</v>
      </c>
      <c r="G1133" t="str">
        <f t="shared" si="93"/>
        <v>43012</v>
      </c>
      <c r="H1133" t="s">
        <v>512</v>
      </c>
      <c r="I1133" t="str">
        <f t="shared" si="94"/>
        <v>43012</v>
      </c>
      <c r="J1133" t="s">
        <v>1407</v>
      </c>
    </row>
    <row r="1134" spans="1:10" x14ac:dyDescent="0.25">
      <c r="A1134">
        <v>79</v>
      </c>
      <c r="B1134" t="str">
        <f t="shared" si="96"/>
        <v>43</v>
      </c>
      <c r="C1134" t="s">
        <v>1401</v>
      </c>
      <c r="D1134" t="str">
        <f>"014"</f>
        <v>014</v>
      </c>
      <c r="E1134" t="str">
        <f t="shared" si="92"/>
        <v>T. LYNNE</v>
      </c>
      <c r="F1134" t="s">
        <v>511</v>
      </c>
      <c r="G1134" t="str">
        <f t="shared" si="93"/>
        <v>43014</v>
      </c>
      <c r="H1134" t="s">
        <v>512</v>
      </c>
      <c r="I1134" t="str">
        <f t="shared" si="94"/>
        <v>43014</v>
      </c>
      <c r="J1134" t="s">
        <v>1408</v>
      </c>
    </row>
    <row r="1135" spans="1:10" x14ac:dyDescent="0.25">
      <c r="A1135">
        <v>79</v>
      </c>
      <c r="B1135" t="str">
        <f t="shared" si="96"/>
        <v>43</v>
      </c>
      <c r="C1135" t="s">
        <v>1401</v>
      </c>
      <c r="D1135" t="str">
        <f>"016"</f>
        <v>016</v>
      </c>
      <c r="E1135" t="str">
        <f t="shared" si="92"/>
        <v>T. MINOCQUA</v>
      </c>
      <c r="F1135" t="s">
        <v>511</v>
      </c>
      <c r="G1135" t="str">
        <f t="shared" si="93"/>
        <v>43016</v>
      </c>
      <c r="H1135" t="s">
        <v>512</v>
      </c>
      <c r="I1135" t="str">
        <f t="shared" si="94"/>
        <v>43016</v>
      </c>
      <c r="J1135" t="s">
        <v>1409</v>
      </c>
    </row>
    <row r="1136" spans="1:10" x14ac:dyDescent="0.25">
      <c r="A1136">
        <v>79</v>
      </c>
      <c r="B1136" t="str">
        <f t="shared" si="96"/>
        <v>43</v>
      </c>
      <c r="C1136" t="s">
        <v>1401</v>
      </c>
      <c r="D1136" t="str">
        <f>"018"</f>
        <v>018</v>
      </c>
      <c r="E1136" t="str">
        <f t="shared" si="92"/>
        <v>T. MONICO</v>
      </c>
      <c r="F1136" t="s">
        <v>511</v>
      </c>
      <c r="G1136" t="str">
        <f t="shared" si="93"/>
        <v>43018</v>
      </c>
      <c r="H1136" t="s">
        <v>512</v>
      </c>
      <c r="I1136" t="str">
        <f t="shared" si="94"/>
        <v>43018</v>
      </c>
      <c r="J1136" t="s">
        <v>1410</v>
      </c>
    </row>
    <row r="1137" spans="1:10" x14ac:dyDescent="0.25">
      <c r="A1137">
        <v>79</v>
      </c>
      <c r="B1137" t="str">
        <f t="shared" si="96"/>
        <v>43</v>
      </c>
      <c r="C1137" t="s">
        <v>1401</v>
      </c>
      <c r="D1137" t="str">
        <f>"020"</f>
        <v>020</v>
      </c>
      <c r="E1137" t="str">
        <f t="shared" si="92"/>
        <v>T. NEWBOLD</v>
      </c>
      <c r="F1137" t="s">
        <v>511</v>
      </c>
      <c r="G1137" t="str">
        <f t="shared" si="93"/>
        <v>43020</v>
      </c>
      <c r="H1137" t="s">
        <v>512</v>
      </c>
      <c r="I1137" t="str">
        <f t="shared" si="94"/>
        <v>43020</v>
      </c>
      <c r="J1137" t="s">
        <v>1411</v>
      </c>
    </row>
    <row r="1138" spans="1:10" x14ac:dyDescent="0.25">
      <c r="A1138">
        <v>79</v>
      </c>
      <c r="B1138" t="str">
        <f t="shared" si="96"/>
        <v>43</v>
      </c>
      <c r="C1138" t="s">
        <v>1401</v>
      </c>
      <c r="D1138" t="str">
        <f>"022"</f>
        <v>022</v>
      </c>
      <c r="E1138" t="str">
        <f t="shared" si="92"/>
        <v>T. NOKOMIS</v>
      </c>
      <c r="F1138" t="s">
        <v>511</v>
      </c>
      <c r="G1138" t="str">
        <f t="shared" si="93"/>
        <v>43022</v>
      </c>
      <c r="H1138" t="s">
        <v>512</v>
      </c>
      <c r="I1138" t="str">
        <f t="shared" si="94"/>
        <v>43022</v>
      </c>
      <c r="J1138" t="s">
        <v>1412</v>
      </c>
    </row>
    <row r="1139" spans="1:10" x14ac:dyDescent="0.25">
      <c r="A1139">
        <v>79</v>
      </c>
      <c r="B1139" t="str">
        <f t="shared" si="96"/>
        <v>43</v>
      </c>
      <c r="C1139" t="s">
        <v>1401</v>
      </c>
      <c r="D1139" t="str">
        <f>"024"</f>
        <v>024</v>
      </c>
      <c r="E1139" t="str">
        <f t="shared" si="92"/>
        <v>T. PELICAN</v>
      </c>
      <c r="F1139" t="s">
        <v>511</v>
      </c>
      <c r="G1139" t="str">
        <f t="shared" si="93"/>
        <v>43024</v>
      </c>
      <c r="H1139" t="s">
        <v>512</v>
      </c>
      <c r="I1139" t="str">
        <f t="shared" si="94"/>
        <v>43024</v>
      </c>
      <c r="J1139" t="s">
        <v>1413</v>
      </c>
    </row>
    <row r="1140" spans="1:10" x14ac:dyDescent="0.25">
      <c r="A1140">
        <v>79</v>
      </c>
      <c r="B1140" t="str">
        <f t="shared" si="96"/>
        <v>43</v>
      </c>
      <c r="C1140" t="s">
        <v>1401</v>
      </c>
      <c r="D1140" t="str">
        <f>"026"</f>
        <v>026</v>
      </c>
      <c r="E1140" t="str">
        <f t="shared" si="92"/>
        <v>T. PIEHL</v>
      </c>
      <c r="F1140" t="s">
        <v>511</v>
      </c>
      <c r="G1140" t="str">
        <f t="shared" si="93"/>
        <v>43026</v>
      </c>
      <c r="H1140" t="s">
        <v>512</v>
      </c>
      <c r="I1140" t="str">
        <f t="shared" si="94"/>
        <v>43026</v>
      </c>
      <c r="J1140" t="s">
        <v>1414</v>
      </c>
    </row>
    <row r="1141" spans="1:10" x14ac:dyDescent="0.25">
      <c r="A1141">
        <v>79</v>
      </c>
      <c r="B1141" t="str">
        <f t="shared" si="96"/>
        <v>43</v>
      </c>
      <c r="C1141" t="s">
        <v>1401</v>
      </c>
      <c r="D1141" t="str">
        <f>"028"</f>
        <v>028</v>
      </c>
      <c r="E1141" t="str">
        <f t="shared" si="92"/>
        <v>T. PINE LAKE</v>
      </c>
      <c r="F1141" t="s">
        <v>511</v>
      </c>
      <c r="G1141" t="str">
        <f t="shared" si="93"/>
        <v>43028</v>
      </c>
      <c r="H1141" t="s">
        <v>512</v>
      </c>
      <c r="I1141" t="str">
        <f t="shared" si="94"/>
        <v>43028</v>
      </c>
      <c r="J1141" t="s">
        <v>1415</v>
      </c>
    </row>
    <row r="1142" spans="1:10" x14ac:dyDescent="0.25">
      <c r="A1142">
        <v>79</v>
      </c>
      <c r="B1142" t="str">
        <f t="shared" si="96"/>
        <v>43</v>
      </c>
      <c r="C1142" t="s">
        <v>1401</v>
      </c>
      <c r="D1142" t="str">
        <f>"030"</f>
        <v>030</v>
      </c>
      <c r="E1142" t="str">
        <f t="shared" si="92"/>
        <v>T. SCHOEPKE</v>
      </c>
      <c r="F1142" t="s">
        <v>511</v>
      </c>
      <c r="G1142" t="str">
        <f t="shared" si="93"/>
        <v>43030</v>
      </c>
      <c r="H1142" t="s">
        <v>512</v>
      </c>
      <c r="I1142" t="str">
        <f t="shared" si="94"/>
        <v>43030</v>
      </c>
      <c r="J1142" t="s">
        <v>1416</v>
      </c>
    </row>
    <row r="1143" spans="1:10" x14ac:dyDescent="0.25">
      <c r="A1143">
        <v>79</v>
      </c>
      <c r="B1143" t="str">
        <f t="shared" si="96"/>
        <v>43</v>
      </c>
      <c r="C1143" t="s">
        <v>1401</v>
      </c>
      <c r="D1143" t="str">
        <f>"032"</f>
        <v>032</v>
      </c>
      <c r="E1143" t="str">
        <f t="shared" si="92"/>
        <v>T. STELLA</v>
      </c>
      <c r="F1143" t="s">
        <v>511</v>
      </c>
      <c r="G1143" t="str">
        <f t="shared" si="93"/>
        <v>43032</v>
      </c>
      <c r="H1143" t="s">
        <v>512</v>
      </c>
      <c r="I1143" t="str">
        <f t="shared" si="94"/>
        <v>43032</v>
      </c>
      <c r="J1143" t="s">
        <v>1417</v>
      </c>
    </row>
    <row r="1144" spans="1:10" x14ac:dyDescent="0.25">
      <c r="A1144">
        <v>79</v>
      </c>
      <c r="B1144" t="str">
        <f t="shared" si="96"/>
        <v>43</v>
      </c>
      <c r="C1144" t="s">
        <v>1401</v>
      </c>
      <c r="D1144" t="str">
        <f>"034"</f>
        <v>034</v>
      </c>
      <c r="E1144" t="str">
        <f t="shared" si="92"/>
        <v>T. SUGAR CAMP</v>
      </c>
      <c r="F1144" t="s">
        <v>511</v>
      </c>
      <c r="G1144" t="str">
        <f t="shared" si="93"/>
        <v>43034</v>
      </c>
      <c r="H1144" t="s">
        <v>512</v>
      </c>
      <c r="I1144" t="str">
        <f t="shared" si="94"/>
        <v>43034</v>
      </c>
      <c r="J1144" t="s">
        <v>1418</v>
      </c>
    </row>
    <row r="1145" spans="1:10" x14ac:dyDescent="0.25">
      <c r="A1145">
        <v>79</v>
      </c>
      <c r="B1145" t="str">
        <f t="shared" si="96"/>
        <v>43</v>
      </c>
      <c r="C1145" t="s">
        <v>1401</v>
      </c>
      <c r="D1145" t="str">
        <f>"036"</f>
        <v>036</v>
      </c>
      <c r="E1145" t="str">
        <f t="shared" si="92"/>
        <v>T. THREE LAKES</v>
      </c>
      <c r="F1145" t="s">
        <v>511</v>
      </c>
      <c r="G1145" t="str">
        <f t="shared" si="93"/>
        <v>43036</v>
      </c>
      <c r="H1145" t="s">
        <v>512</v>
      </c>
      <c r="I1145" t="str">
        <f t="shared" si="94"/>
        <v>43036</v>
      </c>
      <c r="J1145" t="s">
        <v>1419</v>
      </c>
    </row>
    <row r="1146" spans="1:10" x14ac:dyDescent="0.25">
      <c r="A1146">
        <v>79</v>
      </c>
      <c r="B1146" t="str">
        <f t="shared" si="96"/>
        <v>43</v>
      </c>
      <c r="C1146" t="s">
        <v>1401</v>
      </c>
      <c r="D1146" t="str">
        <f>"038"</f>
        <v>038</v>
      </c>
      <c r="E1146" t="str">
        <f t="shared" si="92"/>
        <v>T. WOODBORO</v>
      </c>
      <c r="F1146" t="s">
        <v>511</v>
      </c>
      <c r="G1146" t="str">
        <f t="shared" si="93"/>
        <v>43038</v>
      </c>
      <c r="H1146" t="s">
        <v>512</v>
      </c>
      <c r="I1146" t="str">
        <f t="shared" si="94"/>
        <v>43038</v>
      </c>
      <c r="J1146" t="s">
        <v>1420</v>
      </c>
    </row>
    <row r="1147" spans="1:10" x14ac:dyDescent="0.25">
      <c r="A1147">
        <v>79</v>
      </c>
      <c r="B1147" t="str">
        <f t="shared" si="96"/>
        <v>43</v>
      </c>
      <c r="C1147" t="s">
        <v>1401</v>
      </c>
      <c r="D1147" t="str">
        <f>"040"</f>
        <v>040</v>
      </c>
      <c r="E1147" t="str">
        <f t="shared" si="92"/>
        <v>T. WOODRUFF</v>
      </c>
      <c r="F1147" t="s">
        <v>511</v>
      </c>
      <c r="G1147" t="str">
        <f t="shared" si="93"/>
        <v>43040</v>
      </c>
      <c r="H1147" t="s">
        <v>512</v>
      </c>
      <c r="I1147" t="str">
        <f t="shared" si="94"/>
        <v>43040</v>
      </c>
      <c r="J1147" t="s">
        <v>1421</v>
      </c>
    </row>
    <row r="1148" spans="1:10" x14ac:dyDescent="0.25">
      <c r="A1148">
        <v>79</v>
      </c>
      <c r="B1148" t="str">
        <f t="shared" si="96"/>
        <v>43</v>
      </c>
      <c r="C1148" t="s">
        <v>1401</v>
      </c>
      <c r="D1148" t="str">
        <f>"276"</f>
        <v>276</v>
      </c>
      <c r="E1148" t="str">
        <f t="shared" si="92"/>
        <v>C. RHINELANDER</v>
      </c>
      <c r="F1148" t="s">
        <v>533</v>
      </c>
      <c r="G1148" t="str">
        <f t="shared" si="93"/>
        <v>43276</v>
      </c>
      <c r="H1148" t="s">
        <v>534</v>
      </c>
      <c r="I1148" t="str">
        <f t="shared" si="94"/>
        <v>43276</v>
      </c>
      <c r="J1148" t="s">
        <v>1422</v>
      </c>
    </row>
    <row r="1149" spans="1:10" x14ac:dyDescent="0.25">
      <c r="A1149">
        <v>81</v>
      </c>
      <c r="B1149" t="str">
        <f t="shared" ref="B1149:B1183" si="97">"44"</f>
        <v>44</v>
      </c>
      <c r="C1149" t="s">
        <v>1423</v>
      </c>
      <c r="D1149" t="str">
        <f>"002"</f>
        <v>002</v>
      </c>
      <c r="E1149" t="str">
        <f t="shared" si="92"/>
        <v>T. BLACK CREEK</v>
      </c>
      <c r="F1149" t="s">
        <v>511</v>
      </c>
      <c r="G1149" t="str">
        <f t="shared" si="93"/>
        <v>44002</v>
      </c>
      <c r="H1149" t="s">
        <v>512</v>
      </c>
      <c r="I1149" t="str">
        <f t="shared" si="94"/>
        <v>44002</v>
      </c>
      <c r="J1149" t="s">
        <v>1424</v>
      </c>
    </row>
    <row r="1150" spans="1:10" x14ac:dyDescent="0.25">
      <c r="A1150">
        <v>81</v>
      </c>
      <c r="B1150" t="str">
        <f t="shared" si="97"/>
        <v>44</v>
      </c>
      <c r="C1150" t="s">
        <v>1423</v>
      </c>
      <c r="D1150" t="str">
        <f>"004"</f>
        <v>004</v>
      </c>
      <c r="E1150" t="str">
        <f t="shared" si="92"/>
        <v>T. BOVINA</v>
      </c>
      <c r="F1150" t="s">
        <v>511</v>
      </c>
      <c r="G1150" t="str">
        <f t="shared" si="93"/>
        <v>44004</v>
      </c>
      <c r="H1150" t="s">
        <v>512</v>
      </c>
      <c r="I1150" t="str">
        <f t="shared" si="94"/>
        <v>44004</v>
      </c>
      <c r="J1150" t="s">
        <v>1425</v>
      </c>
    </row>
    <row r="1151" spans="1:10" x14ac:dyDescent="0.25">
      <c r="A1151">
        <v>81</v>
      </c>
      <c r="B1151" t="str">
        <f t="shared" si="97"/>
        <v>44</v>
      </c>
      <c r="C1151" t="s">
        <v>1423</v>
      </c>
      <c r="D1151" t="str">
        <f>"006"</f>
        <v>006</v>
      </c>
      <c r="E1151" t="str">
        <f t="shared" si="92"/>
        <v>T. BUCHANAN</v>
      </c>
      <c r="F1151" t="s">
        <v>511</v>
      </c>
      <c r="G1151" t="str">
        <f t="shared" si="93"/>
        <v>44006</v>
      </c>
      <c r="H1151" t="s">
        <v>512</v>
      </c>
      <c r="I1151" t="str">
        <f t="shared" si="94"/>
        <v>44006</v>
      </c>
      <c r="J1151" t="s">
        <v>1426</v>
      </c>
    </row>
    <row r="1152" spans="1:10" x14ac:dyDescent="0.25">
      <c r="A1152">
        <v>81</v>
      </c>
      <c r="B1152" t="str">
        <f t="shared" si="97"/>
        <v>44</v>
      </c>
      <c r="C1152" t="s">
        <v>1423</v>
      </c>
      <c r="D1152" t="str">
        <f>"008"</f>
        <v>008</v>
      </c>
      <c r="E1152" t="str">
        <f t="shared" si="92"/>
        <v>T. CENTER</v>
      </c>
      <c r="F1152" t="s">
        <v>511</v>
      </c>
      <c r="G1152" t="str">
        <f t="shared" si="93"/>
        <v>44008</v>
      </c>
      <c r="H1152" t="s">
        <v>512</v>
      </c>
      <c r="I1152" t="str">
        <f t="shared" si="94"/>
        <v>44008</v>
      </c>
      <c r="J1152" t="s">
        <v>1427</v>
      </c>
    </row>
    <row r="1153" spans="1:10" x14ac:dyDescent="0.25">
      <c r="A1153">
        <v>81</v>
      </c>
      <c r="B1153" t="str">
        <f t="shared" si="97"/>
        <v>44</v>
      </c>
      <c r="C1153" t="s">
        <v>1423</v>
      </c>
      <c r="D1153" t="str">
        <f>"010"</f>
        <v>010</v>
      </c>
      <c r="E1153" t="str">
        <f t="shared" si="92"/>
        <v>T. CICERO</v>
      </c>
      <c r="F1153" t="s">
        <v>511</v>
      </c>
      <c r="G1153" t="str">
        <f t="shared" si="93"/>
        <v>44010</v>
      </c>
      <c r="H1153" t="s">
        <v>512</v>
      </c>
      <c r="I1153" t="str">
        <f t="shared" si="94"/>
        <v>44010</v>
      </c>
      <c r="J1153" t="s">
        <v>1428</v>
      </c>
    </row>
    <row r="1154" spans="1:10" x14ac:dyDescent="0.25">
      <c r="A1154">
        <v>81</v>
      </c>
      <c r="B1154" t="str">
        <f t="shared" si="97"/>
        <v>44</v>
      </c>
      <c r="C1154" t="s">
        <v>1423</v>
      </c>
      <c r="D1154" t="str">
        <f>"012"</f>
        <v>012</v>
      </c>
      <c r="E1154" t="str">
        <f t="shared" ref="E1154:E1217" si="98">F1154&amp;J1154</f>
        <v>T. DALE</v>
      </c>
      <c r="F1154" t="s">
        <v>511</v>
      </c>
      <c r="G1154" t="str">
        <f t="shared" ref="G1154:G1217" si="99">B1154&amp;D1154</f>
        <v>44012</v>
      </c>
      <c r="H1154" t="s">
        <v>512</v>
      </c>
      <c r="I1154" t="str">
        <f t="shared" si="94"/>
        <v>44012</v>
      </c>
      <c r="J1154" t="s">
        <v>1429</v>
      </c>
    </row>
    <row r="1155" spans="1:10" x14ac:dyDescent="0.25">
      <c r="A1155">
        <v>81</v>
      </c>
      <c r="B1155" t="str">
        <f t="shared" si="97"/>
        <v>44</v>
      </c>
      <c r="C1155" t="s">
        <v>1423</v>
      </c>
      <c r="D1155" t="str">
        <f>"014"</f>
        <v>014</v>
      </c>
      <c r="E1155" t="str">
        <f t="shared" si="98"/>
        <v>T. DEER CREEK</v>
      </c>
      <c r="F1155" t="s">
        <v>511</v>
      </c>
      <c r="G1155" t="str">
        <f t="shared" si="99"/>
        <v>44014</v>
      </c>
      <c r="H1155" t="s">
        <v>512</v>
      </c>
      <c r="I1155" t="str">
        <f t="shared" ref="I1155:I1218" si="100">B1155&amp;D1155</f>
        <v>44014</v>
      </c>
      <c r="J1155" t="s">
        <v>1430</v>
      </c>
    </row>
    <row r="1156" spans="1:10" x14ac:dyDescent="0.25">
      <c r="A1156">
        <v>81</v>
      </c>
      <c r="B1156" t="str">
        <f t="shared" si="97"/>
        <v>44</v>
      </c>
      <c r="C1156" t="s">
        <v>1423</v>
      </c>
      <c r="D1156" t="str">
        <f>"016"</f>
        <v>016</v>
      </c>
      <c r="E1156" t="str">
        <f t="shared" si="98"/>
        <v>T. ELLINGTON</v>
      </c>
      <c r="F1156" t="s">
        <v>511</v>
      </c>
      <c r="G1156" t="str">
        <f t="shared" si="99"/>
        <v>44016</v>
      </c>
      <c r="H1156" t="s">
        <v>512</v>
      </c>
      <c r="I1156" t="str">
        <f t="shared" si="100"/>
        <v>44016</v>
      </c>
      <c r="J1156" t="s">
        <v>1431</v>
      </c>
    </row>
    <row r="1157" spans="1:10" x14ac:dyDescent="0.25">
      <c r="A1157">
        <v>81</v>
      </c>
      <c r="B1157" t="str">
        <f t="shared" si="97"/>
        <v>44</v>
      </c>
      <c r="C1157" t="s">
        <v>1423</v>
      </c>
      <c r="D1157" t="str">
        <f>"018"</f>
        <v>018</v>
      </c>
      <c r="E1157" t="str">
        <f t="shared" si="98"/>
        <v>T. FREEDOM</v>
      </c>
      <c r="F1157" t="s">
        <v>511</v>
      </c>
      <c r="G1157" t="str">
        <f t="shared" si="99"/>
        <v>44018</v>
      </c>
      <c r="H1157" t="s">
        <v>512</v>
      </c>
      <c r="I1157" t="str">
        <f t="shared" si="100"/>
        <v>44018</v>
      </c>
      <c r="J1157" t="s">
        <v>993</v>
      </c>
    </row>
    <row r="1158" spans="1:10" x14ac:dyDescent="0.25">
      <c r="A1158">
        <v>81</v>
      </c>
      <c r="B1158" t="str">
        <f t="shared" si="97"/>
        <v>44</v>
      </c>
      <c r="C1158" t="s">
        <v>1423</v>
      </c>
      <c r="D1158" t="str">
        <f>"020"</f>
        <v>020</v>
      </c>
      <c r="E1158" t="str">
        <f t="shared" si="98"/>
        <v>T. GRAND CHUTE</v>
      </c>
      <c r="F1158" t="s">
        <v>511</v>
      </c>
      <c r="G1158" t="str">
        <f t="shared" si="99"/>
        <v>44020</v>
      </c>
      <c r="H1158" t="s">
        <v>512</v>
      </c>
      <c r="I1158" t="str">
        <f t="shared" si="100"/>
        <v>44020</v>
      </c>
      <c r="J1158" t="s">
        <v>1432</v>
      </c>
    </row>
    <row r="1159" spans="1:10" x14ac:dyDescent="0.25">
      <c r="A1159">
        <v>81</v>
      </c>
      <c r="B1159" t="str">
        <f t="shared" si="97"/>
        <v>44</v>
      </c>
      <c r="C1159" t="s">
        <v>1423</v>
      </c>
      <c r="D1159" t="str">
        <f>"022"</f>
        <v>022</v>
      </c>
      <c r="E1159" t="str">
        <f t="shared" si="98"/>
        <v>T. GREENVILLE</v>
      </c>
      <c r="F1159" t="s">
        <v>511</v>
      </c>
      <c r="G1159" t="str">
        <f t="shared" si="99"/>
        <v>44022</v>
      </c>
      <c r="H1159" t="s">
        <v>512</v>
      </c>
      <c r="I1159" t="str">
        <f t="shared" si="100"/>
        <v>44022</v>
      </c>
      <c r="J1159" t="s">
        <v>1433</v>
      </c>
    </row>
    <row r="1160" spans="1:10" x14ac:dyDescent="0.25">
      <c r="A1160">
        <v>81</v>
      </c>
      <c r="B1160" t="str">
        <f t="shared" si="97"/>
        <v>44</v>
      </c>
      <c r="C1160" t="s">
        <v>1423</v>
      </c>
      <c r="D1160" t="str">
        <f>"024"</f>
        <v>024</v>
      </c>
      <c r="E1160" t="str">
        <f t="shared" si="98"/>
        <v>T. HORTONIA</v>
      </c>
      <c r="F1160" t="s">
        <v>511</v>
      </c>
      <c r="G1160" t="str">
        <f t="shared" si="99"/>
        <v>44024</v>
      </c>
      <c r="H1160" t="s">
        <v>512</v>
      </c>
      <c r="I1160" t="str">
        <f t="shared" si="100"/>
        <v>44024</v>
      </c>
      <c r="J1160" t="s">
        <v>1434</v>
      </c>
    </row>
    <row r="1161" spans="1:10" x14ac:dyDescent="0.25">
      <c r="A1161">
        <v>81</v>
      </c>
      <c r="B1161" t="str">
        <f t="shared" si="97"/>
        <v>44</v>
      </c>
      <c r="C1161" t="s">
        <v>1423</v>
      </c>
      <c r="D1161" t="str">
        <f>"026"</f>
        <v>026</v>
      </c>
      <c r="E1161" t="str">
        <f t="shared" si="98"/>
        <v>T. KAUKAUNA</v>
      </c>
      <c r="F1161" t="s">
        <v>511</v>
      </c>
      <c r="G1161" t="str">
        <f t="shared" si="99"/>
        <v>44026</v>
      </c>
      <c r="H1161" t="s">
        <v>512</v>
      </c>
      <c r="I1161" t="str">
        <f t="shared" si="100"/>
        <v>44026</v>
      </c>
      <c r="J1161" t="s">
        <v>683</v>
      </c>
    </row>
    <row r="1162" spans="1:10" x14ac:dyDescent="0.25">
      <c r="A1162">
        <v>81</v>
      </c>
      <c r="B1162" t="str">
        <f t="shared" si="97"/>
        <v>44</v>
      </c>
      <c r="C1162" t="s">
        <v>1423</v>
      </c>
      <c r="D1162" t="str">
        <f>"028"</f>
        <v>028</v>
      </c>
      <c r="E1162" t="str">
        <f t="shared" si="98"/>
        <v>T. LIBERTY</v>
      </c>
      <c r="F1162" t="s">
        <v>511</v>
      </c>
      <c r="G1162" t="str">
        <f t="shared" si="99"/>
        <v>44028</v>
      </c>
      <c r="H1162" t="s">
        <v>512</v>
      </c>
      <c r="I1162" t="str">
        <f t="shared" si="100"/>
        <v>44028</v>
      </c>
      <c r="J1162" t="s">
        <v>1013</v>
      </c>
    </row>
    <row r="1163" spans="1:10" x14ac:dyDescent="0.25">
      <c r="A1163">
        <v>81</v>
      </c>
      <c r="B1163" t="str">
        <f t="shared" si="97"/>
        <v>44</v>
      </c>
      <c r="C1163" t="s">
        <v>1423</v>
      </c>
      <c r="D1163" t="str">
        <f>"030"</f>
        <v>030</v>
      </c>
      <c r="E1163" t="str">
        <f t="shared" si="98"/>
        <v>T. MAINE</v>
      </c>
      <c r="F1163" t="s">
        <v>511</v>
      </c>
      <c r="G1163" t="str">
        <f t="shared" si="99"/>
        <v>44030</v>
      </c>
      <c r="H1163" t="s">
        <v>512</v>
      </c>
      <c r="I1163" t="str">
        <f t="shared" si="100"/>
        <v>44030</v>
      </c>
      <c r="J1163" t="s">
        <v>1301</v>
      </c>
    </row>
    <row r="1164" spans="1:10" x14ac:dyDescent="0.25">
      <c r="A1164">
        <v>81</v>
      </c>
      <c r="B1164" t="str">
        <f t="shared" si="97"/>
        <v>44</v>
      </c>
      <c r="C1164" t="s">
        <v>1423</v>
      </c>
      <c r="D1164" t="str">
        <f>"032"</f>
        <v>032</v>
      </c>
      <c r="E1164" t="str">
        <f t="shared" si="98"/>
        <v>T. MAPLE CREEK</v>
      </c>
      <c r="F1164" t="s">
        <v>511</v>
      </c>
      <c r="G1164" t="str">
        <f t="shared" si="99"/>
        <v>44032</v>
      </c>
      <c r="H1164" t="s">
        <v>512</v>
      </c>
      <c r="I1164" t="str">
        <f t="shared" si="100"/>
        <v>44032</v>
      </c>
      <c r="J1164" t="s">
        <v>1435</v>
      </c>
    </row>
    <row r="1165" spans="1:10" x14ac:dyDescent="0.25">
      <c r="A1165">
        <v>81</v>
      </c>
      <c r="B1165" t="str">
        <f t="shared" si="97"/>
        <v>44</v>
      </c>
      <c r="C1165" t="s">
        <v>1423</v>
      </c>
      <c r="D1165" t="str">
        <f>"034"</f>
        <v>034</v>
      </c>
      <c r="E1165" t="str">
        <f t="shared" si="98"/>
        <v>T. ONEIDA</v>
      </c>
      <c r="F1165" t="s">
        <v>511</v>
      </c>
      <c r="G1165" t="str">
        <f t="shared" si="99"/>
        <v>44034</v>
      </c>
      <c r="H1165" t="s">
        <v>512</v>
      </c>
      <c r="I1165" t="str">
        <f t="shared" si="100"/>
        <v>44034</v>
      </c>
      <c r="J1165" t="s">
        <v>1436</v>
      </c>
    </row>
    <row r="1166" spans="1:10" x14ac:dyDescent="0.25">
      <c r="A1166">
        <v>81</v>
      </c>
      <c r="B1166" t="str">
        <f t="shared" si="97"/>
        <v>44</v>
      </c>
      <c r="C1166" t="s">
        <v>1423</v>
      </c>
      <c r="D1166" t="str">
        <f>"036"</f>
        <v>036</v>
      </c>
      <c r="E1166" t="str">
        <f t="shared" si="98"/>
        <v>T. OSBORN</v>
      </c>
      <c r="F1166" t="s">
        <v>511</v>
      </c>
      <c r="G1166" t="str">
        <f t="shared" si="99"/>
        <v>44036</v>
      </c>
      <c r="H1166" t="s">
        <v>512</v>
      </c>
      <c r="I1166" t="str">
        <f t="shared" si="100"/>
        <v>44036</v>
      </c>
      <c r="J1166" t="s">
        <v>1437</v>
      </c>
    </row>
    <row r="1167" spans="1:10" x14ac:dyDescent="0.25">
      <c r="A1167">
        <v>81</v>
      </c>
      <c r="B1167" t="str">
        <f t="shared" si="97"/>
        <v>44</v>
      </c>
      <c r="C1167" t="s">
        <v>1423</v>
      </c>
      <c r="D1167" t="str">
        <f>"038"</f>
        <v>038</v>
      </c>
      <c r="E1167" t="str">
        <f t="shared" si="98"/>
        <v>T. SEYMOUR</v>
      </c>
      <c r="F1167" t="s">
        <v>511</v>
      </c>
      <c r="G1167" t="str">
        <f t="shared" si="99"/>
        <v>44038</v>
      </c>
      <c r="H1167" t="s">
        <v>512</v>
      </c>
      <c r="I1167" t="str">
        <f t="shared" si="100"/>
        <v>44038</v>
      </c>
      <c r="J1167" t="s">
        <v>948</v>
      </c>
    </row>
    <row r="1168" spans="1:10" x14ac:dyDescent="0.25">
      <c r="A1168">
        <v>81</v>
      </c>
      <c r="B1168" t="str">
        <f t="shared" si="97"/>
        <v>44</v>
      </c>
      <c r="C1168" t="s">
        <v>1423</v>
      </c>
      <c r="D1168" t="str">
        <f>"040"</f>
        <v>040</v>
      </c>
      <c r="E1168" t="str">
        <f t="shared" si="98"/>
        <v>T. VANDENBROEK</v>
      </c>
      <c r="F1168" t="s">
        <v>511</v>
      </c>
      <c r="G1168" t="str">
        <f t="shared" si="99"/>
        <v>44040</v>
      </c>
      <c r="H1168" t="s">
        <v>512</v>
      </c>
      <c r="I1168" t="str">
        <f t="shared" si="100"/>
        <v>44040</v>
      </c>
      <c r="J1168" t="s">
        <v>1438</v>
      </c>
    </row>
    <row r="1169" spans="1:10" x14ac:dyDescent="0.25">
      <c r="A1169">
        <v>81</v>
      </c>
      <c r="B1169" t="str">
        <f t="shared" si="97"/>
        <v>44</v>
      </c>
      <c r="C1169" t="s">
        <v>1423</v>
      </c>
      <c r="D1169" t="str">
        <f>"106"</f>
        <v>106</v>
      </c>
      <c r="E1169" t="str">
        <f t="shared" si="98"/>
        <v>V. BEAR CREEK</v>
      </c>
      <c r="F1169" t="s">
        <v>530</v>
      </c>
      <c r="G1169" t="str">
        <f t="shared" si="99"/>
        <v>44106</v>
      </c>
      <c r="H1169" t="s">
        <v>531</v>
      </c>
      <c r="I1169" t="str">
        <f t="shared" si="100"/>
        <v>44106</v>
      </c>
      <c r="J1169" t="s">
        <v>1439</v>
      </c>
    </row>
    <row r="1170" spans="1:10" x14ac:dyDescent="0.25">
      <c r="A1170">
        <v>81</v>
      </c>
      <c r="B1170" t="str">
        <f t="shared" si="97"/>
        <v>44</v>
      </c>
      <c r="C1170" t="s">
        <v>1423</v>
      </c>
      <c r="D1170" t="str">
        <f>"107"</f>
        <v>107</v>
      </c>
      <c r="E1170" t="str">
        <f t="shared" si="98"/>
        <v>V. BLACK CREEK</v>
      </c>
      <c r="F1170" t="s">
        <v>530</v>
      </c>
      <c r="G1170" t="str">
        <f t="shared" si="99"/>
        <v>44107</v>
      </c>
      <c r="H1170" t="s">
        <v>531</v>
      </c>
      <c r="I1170" t="str">
        <f t="shared" si="100"/>
        <v>44107</v>
      </c>
      <c r="J1170" t="s">
        <v>1424</v>
      </c>
    </row>
    <row r="1171" spans="1:10" x14ac:dyDescent="0.25">
      <c r="A1171">
        <v>81</v>
      </c>
      <c r="B1171" t="str">
        <f t="shared" si="97"/>
        <v>44</v>
      </c>
      <c r="C1171" t="s">
        <v>1423</v>
      </c>
      <c r="D1171" t="str">
        <f>"111"</f>
        <v>111</v>
      </c>
      <c r="E1171" t="str">
        <f t="shared" si="98"/>
        <v>V. COMBINED LOCKS</v>
      </c>
      <c r="F1171" t="s">
        <v>530</v>
      </c>
      <c r="G1171" t="str">
        <f t="shared" si="99"/>
        <v>44111</v>
      </c>
      <c r="H1171" t="s">
        <v>531</v>
      </c>
      <c r="I1171" t="str">
        <f t="shared" si="100"/>
        <v>44111</v>
      </c>
      <c r="J1171" t="s">
        <v>1440</v>
      </c>
    </row>
    <row r="1172" spans="1:10" x14ac:dyDescent="0.25">
      <c r="A1172">
        <v>81</v>
      </c>
      <c r="B1172" t="str">
        <f t="shared" si="97"/>
        <v>44</v>
      </c>
      <c r="C1172" t="s">
        <v>1423</v>
      </c>
      <c r="D1172" t="str">
        <f>"131"</f>
        <v>131</v>
      </c>
      <c r="E1172" t="str">
        <f t="shared" si="98"/>
        <v>V. HARRISON</v>
      </c>
      <c r="F1172" t="s">
        <v>530</v>
      </c>
      <c r="G1172" t="str">
        <f t="shared" si="99"/>
        <v>44131</v>
      </c>
      <c r="H1172" t="s">
        <v>531</v>
      </c>
      <c r="I1172" t="str">
        <f t="shared" si="100"/>
        <v>44131</v>
      </c>
      <c r="J1172" t="s">
        <v>674</v>
      </c>
    </row>
    <row r="1173" spans="1:10" x14ac:dyDescent="0.25">
      <c r="A1173">
        <v>81</v>
      </c>
      <c r="B1173" t="str">
        <f t="shared" si="97"/>
        <v>44</v>
      </c>
      <c r="C1173" t="s">
        <v>1423</v>
      </c>
      <c r="D1173" t="str">
        <f>"136"</f>
        <v>136</v>
      </c>
      <c r="E1173" t="str">
        <f t="shared" si="98"/>
        <v>V. HORTONVILLE</v>
      </c>
      <c r="F1173" t="s">
        <v>530</v>
      </c>
      <c r="G1173" t="str">
        <f t="shared" si="99"/>
        <v>44136</v>
      </c>
      <c r="H1173" t="s">
        <v>531</v>
      </c>
      <c r="I1173" t="str">
        <f t="shared" si="100"/>
        <v>44136</v>
      </c>
      <c r="J1173" t="s">
        <v>1441</v>
      </c>
    </row>
    <row r="1174" spans="1:10" x14ac:dyDescent="0.25">
      <c r="A1174">
        <v>81</v>
      </c>
      <c r="B1174" t="str">
        <f t="shared" si="97"/>
        <v>44</v>
      </c>
      <c r="C1174" t="s">
        <v>1423</v>
      </c>
      <c r="D1174" t="str">
        <f>"137"</f>
        <v>137</v>
      </c>
      <c r="E1174" t="str">
        <f t="shared" si="98"/>
        <v>V. HOWARD</v>
      </c>
      <c r="F1174" t="s">
        <v>530</v>
      </c>
      <c r="G1174" t="str">
        <f t="shared" si="99"/>
        <v>44137</v>
      </c>
      <c r="H1174" t="s">
        <v>531</v>
      </c>
      <c r="I1174" t="str">
        <f t="shared" si="100"/>
        <v>44137</v>
      </c>
      <c r="J1174" t="s">
        <v>625</v>
      </c>
    </row>
    <row r="1175" spans="1:10" x14ac:dyDescent="0.25">
      <c r="A1175">
        <v>81</v>
      </c>
      <c r="B1175" t="str">
        <f t="shared" si="97"/>
        <v>44</v>
      </c>
      <c r="C1175" t="s">
        <v>1423</v>
      </c>
      <c r="D1175" t="str">
        <f>"141"</f>
        <v>141</v>
      </c>
      <c r="E1175" t="str">
        <f t="shared" si="98"/>
        <v>V. KIMBERLY</v>
      </c>
      <c r="F1175" t="s">
        <v>530</v>
      </c>
      <c r="G1175" t="str">
        <f t="shared" si="99"/>
        <v>44141</v>
      </c>
      <c r="H1175" t="s">
        <v>531</v>
      </c>
      <c r="I1175" t="str">
        <f t="shared" si="100"/>
        <v>44141</v>
      </c>
      <c r="J1175" t="s">
        <v>1442</v>
      </c>
    </row>
    <row r="1176" spans="1:10" x14ac:dyDescent="0.25">
      <c r="A1176">
        <v>81</v>
      </c>
      <c r="B1176" t="str">
        <f t="shared" si="97"/>
        <v>44</v>
      </c>
      <c r="C1176" t="s">
        <v>1423</v>
      </c>
      <c r="D1176" t="str">
        <f>"146"</f>
        <v>146</v>
      </c>
      <c r="E1176" t="str">
        <f t="shared" si="98"/>
        <v>V. LITTLE CHUTE</v>
      </c>
      <c r="F1176" t="s">
        <v>530</v>
      </c>
      <c r="G1176" t="str">
        <f t="shared" si="99"/>
        <v>44146</v>
      </c>
      <c r="H1176" t="s">
        <v>531</v>
      </c>
      <c r="I1176" t="str">
        <f t="shared" si="100"/>
        <v>44146</v>
      </c>
      <c r="J1176" t="s">
        <v>1443</v>
      </c>
    </row>
    <row r="1177" spans="1:10" x14ac:dyDescent="0.25">
      <c r="A1177">
        <v>81</v>
      </c>
      <c r="B1177" t="str">
        <f t="shared" si="97"/>
        <v>44</v>
      </c>
      <c r="C1177" t="s">
        <v>1423</v>
      </c>
      <c r="D1177" t="str">
        <f>"155"</f>
        <v>155</v>
      </c>
      <c r="E1177" t="str">
        <f t="shared" si="98"/>
        <v>V. NICHOLS</v>
      </c>
      <c r="F1177" t="s">
        <v>530</v>
      </c>
      <c r="G1177" t="str">
        <f t="shared" si="99"/>
        <v>44155</v>
      </c>
      <c r="H1177" t="s">
        <v>531</v>
      </c>
      <c r="I1177" t="str">
        <f t="shared" si="100"/>
        <v>44155</v>
      </c>
      <c r="J1177" t="s">
        <v>1444</v>
      </c>
    </row>
    <row r="1178" spans="1:10" x14ac:dyDescent="0.25">
      <c r="A1178">
        <v>81</v>
      </c>
      <c r="B1178" t="str">
        <f t="shared" si="97"/>
        <v>44</v>
      </c>
      <c r="C1178" t="s">
        <v>1423</v>
      </c>
      <c r="D1178" t="str">
        <f>"181"</f>
        <v>181</v>
      </c>
      <c r="E1178" t="str">
        <f t="shared" si="98"/>
        <v>V. SHIOCTON</v>
      </c>
      <c r="F1178" t="s">
        <v>530</v>
      </c>
      <c r="G1178" t="str">
        <f t="shared" si="99"/>
        <v>44181</v>
      </c>
      <c r="H1178" t="s">
        <v>531</v>
      </c>
      <c r="I1178" t="str">
        <f t="shared" si="100"/>
        <v>44181</v>
      </c>
      <c r="J1178" t="s">
        <v>1445</v>
      </c>
    </row>
    <row r="1179" spans="1:10" x14ac:dyDescent="0.25">
      <c r="A1179">
        <v>81</v>
      </c>
      <c r="B1179" t="str">
        <f t="shared" si="97"/>
        <v>44</v>
      </c>
      <c r="C1179" t="s">
        <v>1423</v>
      </c>
      <c r="D1179" t="str">
        <f>"191"</f>
        <v>191</v>
      </c>
      <c r="E1179" t="str">
        <f t="shared" si="98"/>
        <v>V. WRIGHTSTOWN</v>
      </c>
      <c r="F1179" t="s">
        <v>530</v>
      </c>
      <c r="G1179" t="str">
        <f t="shared" si="99"/>
        <v>44191</v>
      </c>
      <c r="H1179" t="s">
        <v>531</v>
      </c>
      <c r="I1179" t="str">
        <f t="shared" si="100"/>
        <v>44191</v>
      </c>
      <c r="J1179" t="s">
        <v>619</v>
      </c>
    </row>
    <row r="1180" spans="1:10" x14ac:dyDescent="0.25">
      <c r="A1180">
        <v>81</v>
      </c>
      <c r="B1180" t="str">
        <f t="shared" si="97"/>
        <v>44</v>
      </c>
      <c r="C1180" t="s">
        <v>1423</v>
      </c>
      <c r="D1180" t="str">
        <f>"201"</f>
        <v>201</v>
      </c>
      <c r="E1180" t="str">
        <f t="shared" si="98"/>
        <v>C. APPLETON</v>
      </c>
      <c r="F1180" t="s">
        <v>533</v>
      </c>
      <c r="G1180" t="str">
        <f t="shared" si="99"/>
        <v>44201</v>
      </c>
      <c r="H1180" t="s">
        <v>534</v>
      </c>
      <c r="I1180" t="str">
        <f t="shared" si="100"/>
        <v>44201</v>
      </c>
      <c r="J1180" t="s">
        <v>682</v>
      </c>
    </row>
    <row r="1181" spans="1:10" x14ac:dyDescent="0.25">
      <c r="A1181">
        <v>81</v>
      </c>
      <c r="B1181" t="str">
        <f t="shared" si="97"/>
        <v>44</v>
      </c>
      <c r="C1181" t="s">
        <v>1423</v>
      </c>
      <c r="D1181" t="str">
        <f>"241"</f>
        <v>241</v>
      </c>
      <c r="E1181" t="str">
        <f t="shared" si="98"/>
        <v>C. KAUKAUNA</v>
      </c>
      <c r="F1181" t="s">
        <v>533</v>
      </c>
      <c r="G1181" t="str">
        <f t="shared" si="99"/>
        <v>44241</v>
      </c>
      <c r="H1181" t="s">
        <v>534</v>
      </c>
      <c r="I1181" t="str">
        <f t="shared" si="100"/>
        <v>44241</v>
      </c>
      <c r="J1181" t="s">
        <v>683</v>
      </c>
    </row>
    <row r="1182" spans="1:10" x14ac:dyDescent="0.25">
      <c r="A1182">
        <v>81</v>
      </c>
      <c r="B1182" t="str">
        <f t="shared" si="97"/>
        <v>44</v>
      </c>
      <c r="C1182" t="s">
        <v>1423</v>
      </c>
      <c r="D1182" t="str">
        <f>"261"</f>
        <v>261</v>
      </c>
      <c r="E1182" t="str">
        <f t="shared" si="98"/>
        <v>C. NEW LONDON</v>
      </c>
      <c r="F1182" t="s">
        <v>533</v>
      </c>
      <c r="G1182" t="str">
        <f t="shared" si="99"/>
        <v>44261</v>
      </c>
      <c r="H1182" t="s">
        <v>534</v>
      </c>
      <c r="I1182" t="str">
        <f t="shared" si="100"/>
        <v>44261</v>
      </c>
      <c r="J1182" t="s">
        <v>1446</v>
      </c>
    </row>
    <row r="1183" spans="1:10" x14ac:dyDescent="0.25">
      <c r="A1183">
        <v>81</v>
      </c>
      <c r="B1183" t="str">
        <f t="shared" si="97"/>
        <v>44</v>
      </c>
      <c r="C1183" t="s">
        <v>1423</v>
      </c>
      <c r="D1183" t="str">
        <f>"281"</f>
        <v>281</v>
      </c>
      <c r="E1183" t="str">
        <f t="shared" si="98"/>
        <v>C. SEYMOUR</v>
      </c>
      <c r="F1183" t="s">
        <v>533</v>
      </c>
      <c r="G1183" t="str">
        <f t="shared" si="99"/>
        <v>44281</v>
      </c>
      <c r="H1183" t="s">
        <v>534</v>
      </c>
      <c r="I1183" t="str">
        <f t="shared" si="100"/>
        <v>44281</v>
      </c>
      <c r="J1183" t="s">
        <v>948</v>
      </c>
    </row>
    <row r="1184" spans="1:10" x14ac:dyDescent="0.25">
      <c r="A1184">
        <v>77</v>
      </c>
      <c r="B1184" t="str">
        <f t="shared" ref="B1184:B1199" si="101">"45"</f>
        <v>45</v>
      </c>
      <c r="C1184" t="s">
        <v>1447</v>
      </c>
      <c r="D1184" t="str">
        <f>"002"</f>
        <v>002</v>
      </c>
      <c r="E1184" t="str">
        <f t="shared" si="98"/>
        <v>T. BELGIUM</v>
      </c>
      <c r="F1184" t="s">
        <v>511</v>
      </c>
      <c r="G1184" t="str">
        <f t="shared" si="99"/>
        <v>45002</v>
      </c>
      <c r="H1184" t="s">
        <v>512</v>
      </c>
      <c r="I1184" t="str">
        <f t="shared" si="100"/>
        <v>45002</v>
      </c>
      <c r="J1184" t="s">
        <v>1448</v>
      </c>
    </row>
    <row r="1185" spans="1:10" x14ac:dyDescent="0.25">
      <c r="A1185">
        <v>77</v>
      </c>
      <c r="B1185" t="str">
        <f t="shared" si="101"/>
        <v>45</v>
      </c>
      <c r="C1185" t="s">
        <v>1447</v>
      </c>
      <c r="D1185" t="str">
        <f>"004"</f>
        <v>004</v>
      </c>
      <c r="E1185" t="str">
        <f t="shared" si="98"/>
        <v>T. CEDARBURG</v>
      </c>
      <c r="F1185" t="s">
        <v>511</v>
      </c>
      <c r="G1185" t="str">
        <f t="shared" si="99"/>
        <v>45004</v>
      </c>
      <c r="H1185" t="s">
        <v>512</v>
      </c>
      <c r="I1185" t="str">
        <f t="shared" si="100"/>
        <v>45004</v>
      </c>
      <c r="J1185" t="s">
        <v>1449</v>
      </c>
    </row>
    <row r="1186" spans="1:10" x14ac:dyDescent="0.25">
      <c r="A1186">
        <v>77</v>
      </c>
      <c r="B1186" t="str">
        <f t="shared" si="101"/>
        <v>45</v>
      </c>
      <c r="C1186" t="s">
        <v>1447</v>
      </c>
      <c r="D1186" t="str">
        <f>"006"</f>
        <v>006</v>
      </c>
      <c r="E1186" t="str">
        <f t="shared" si="98"/>
        <v>T. FREDONIA</v>
      </c>
      <c r="F1186" t="s">
        <v>511</v>
      </c>
      <c r="G1186" t="str">
        <f t="shared" si="99"/>
        <v>45006</v>
      </c>
      <c r="H1186" t="s">
        <v>512</v>
      </c>
      <c r="I1186" t="str">
        <f t="shared" si="100"/>
        <v>45006</v>
      </c>
      <c r="J1186" t="s">
        <v>1450</v>
      </c>
    </row>
    <row r="1187" spans="1:10" x14ac:dyDescent="0.25">
      <c r="A1187">
        <v>77</v>
      </c>
      <c r="B1187" t="str">
        <f t="shared" si="101"/>
        <v>45</v>
      </c>
      <c r="C1187" t="s">
        <v>1447</v>
      </c>
      <c r="D1187" t="str">
        <f>"008"</f>
        <v>008</v>
      </c>
      <c r="E1187" t="str">
        <f t="shared" si="98"/>
        <v>T. GRAFTON</v>
      </c>
      <c r="F1187" t="s">
        <v>511</v>
      </c>
      <c r="G1187" t="str">
        <f t="shared" si="99"/>
        <v>45008</v>
      </c>
      <c r="H1187" t="s">
        <v>512</v>
      </c>
      <c r="I1187" t="str">
        <f t="shared" si="100"/>
        <v>45008</v>
      </c>
      <c r="J1187" t="s">
        <v>1451</v>
      </c>
    </row>
    <row r="1188" spans="1:10" x14ac:dyDescent="0.25">
      <c r="A1188">
        <v>77</v>
      </c>
      <c r="B1188" t="str">
        <f t="shared" si="101"/>
        <v>45</v>
      </c>
      <c r="C1188" t="s">
        <v>1447</v>
      </c>
      <c r="D1188" t="str">
        <f>"012"</f>
        <v>012</v>
      </c>
      <c r="E1188" t="str">
        <f t="shared" si="98"/>
        <v>T. PORT WASHINGTON</v>
      </c>
      <c r="F1188" t="s">
        <v>511</v>
      </c>
      <c r="G1188" t="str">
        <f t="shared" si="99"/>
        <v>45012</v>
      </c>
      <c r="H1188" t="s">
        <v>512</v>
      </c>
      <c r="I1188" t="str">
        <f t="shared" si="100"/>
        <v>45012</v>
      </c>
      <c r="J1188" t="s">
        <v>1452</v>
      </c>
    </row>
    <row r="1189" spans="1:10" x14ac:dyDescent="0.25">
      <c r="A1189">
        <v>77</v>
      </c>
      <c r="B1189" t="str">
        <f t="shared" si="101"/>
        <v>45</v>
      </c>
      <c r="C1189" t="s">
        <v>1447</v>
      </c>
      <c r="D1189" t="str">
        <f>"014"</f>
        <v>014</v>
      </c>
      <c r="E1189" t="str">
        <f t="shared" si="98"/>
        <v>T. SAUKVILLE</v>
      </c>
      <c r="F1189" t="s">
        <v>511</v>
      </c>
      <c r="G1189" t="str">
        <f t="shared" si="99"/>
        <v>45014</v>
      </c>
      <c r="H1189" t="s">
        <v>512</v>
      </c>
      <c r="I1189" t="str">
        <f t="shared" si="100"/>
        <v>45014</v>
      </c>
      <c r="J1189" t="s">
        <v>1453</v>
      </c>
    </row>
    <row r="1190" spans="1:10" x14ac:dyDescent="0.25">
      <c r="A1190">
        <v>77</v>
      </c>
      <c r="B1190" t="str">
        <f t="shared" si="101"/>
        <v>45</v>
      </c>
      <c r="C1190" t="s">
        <v>1447</v>
      </c>
      <c r="D1190" t="str">
        <f>"105"</f>
        <v>105</v>
      </c>
      <c r="E1190" t="str">
        <f t="shared" si="98"/>
        <v>V. BAYSIDE</v>
      </c>
      <c r="F1190" t="s">
        <v>530</v>
      </c>
      <c r="G1190" t="str">
        <f t="shared" si="99"/>
        <v>45105</v>
      </c>
      <c r="H1190" t="s">
        <v>531</v>
      </c>
      <c r="I1190" t="str">
        <f t="shared" si="100"/>
        <v>45105</v>
      </c>
      <c r="J1190" t="s">
        <v>1338</v>
      </c>
    </row>
    <row r="1191" spans="1:10" x14ac:dyDescent="0.25">
      <c r="A1191">
        <v>77</v>
      </c>
      <c r="B1191" t="str">
        <f t="shared" si="101"/>
        <v>45</v>
      </c>
      <c r="C1191" t="s">
        <v>1447</v>
      </c>
      <c r="D1191" t="str">
        <f>"106"</f>
        <v>106</v>
      </c>
      <c r="E1191" t="str">
        <f t="shared" si="98"/>
        <v>V. BELGIUM</v>
      </c>
      <c r="F1191" t="s">
        <v>530</v>
      </c>
      <c r="G1191" t="str">
        <f t="shared" si="99"/>
        <v>45106</v>
      </c>
      <c r="H1191" t="s">
        <v>531</v>
      </c>
      <c r="I1191" t="str">
        <f t="shared" si="100"/>
        <v>45106</v>
      </c>
      <c r="J1191" t="s">
        <v>1448</v>
      </c>
    </row>
    <row r="1192" spans="1:10" x14ac:dyDescent="0.25">
      <c r="A1192">
        <v>77</v>
      </c>
      <c r="B1192" t="str">
        <f t="shared" si="101"/>
        <v>45</v>
      </c>
      <c r="C1192" t="s">
        <v>1447</v>
      </c>
      <c r="D1192" t="str">
        <f>"126"</f>
        <v>126</v>
      </c>
      <c r="E1192" t="str">
        <f t="shared" si="98"/>
        <v>V. FREDONIA</v>
      </c>
      <c r="F1192" t="s">
        <v>530</v>
      </c>
      <c r="G1192" t="str">
        <f t="shared" si="99"/>
        <v>45126</v>
      </c>
      <c r="H1192" t="s">
        <v>531</v>
      </c>
      <c r="I1192" t="str">
        <f t="shared" si="100"/>
        <v>45126</v>
      </c>
      <c r="J1192" t="s">
        <v>1450</v>
      </c>
    </row>
    <row r="1193" spans="1:10" x14ac:dyDescent="0.25">
      <c r="A1193">
        <v>77</v>
      </c>
      <c r="B1193" t="str">
        <f t="shared" si="101"/>
        <v>45</v>
      </c>
      <c r="C1193" t="s">
        <v>1447</v>
      </c>
      <c r="D1193" t="str">
        <f>"131"</f>
        <v>131</v>
      </c>
      <c r="E1193" t="str">
        <f t="shared" si="98"/>
        <v>V. GRAFTON</v>
      </c>
      <c r="F1193" t="s">
        <v>530</v>
      </c>
      <c r="G1193" t="str">
        <f t="shared" si="99"/>
        <v>45131</v>
      </c>
      <c r="H1193" t="s">
        <v>531</v>
      </c>
      <c r="I1193" t="str">
        <f t="shared" si="100"/>
        <v>45131</v>
      </c>
      <c r="J1193" t="s">
        <v>1451</v>
      </c>
    </row>
    <row r="1194" spans="1:10" x14ac:dyDescent="0.25">
      <c r="A1194">
        <v>77</v>
      </c>
      <c r="B1194" t="str">
        <f t="shared" si="101"/>
        <v>45</v>
      </c>
      <c r="C1194" t="s">
        <v>1447</v>
      </c>
      <c r="D1194" t="str">
        <f>"161"</f>
        <v>161</v>
      </c>
      <c r="E1194" t="str">
        <f t="shared" si="98"/>
        <v>V. NEWBURG</v>
      </c>
      <c r="F1194" t="s">
        <v>530</v>
      </c>
      <c r="G1194" t="str">
        <f t="shared" si="99"/>
        <v>45161</v>
      </c>
      <c r="H1194" t="s">
        <v>531</v>
      </c>
      <c r="I1194" t="str">
        <f t="shared" si="100"/>
        <v>45161</v>
      </c>
      <c r="J1194" t="s">
        <v>1454</v>
      </c>
    </row>
    <row r="1195" spans="1:10" x14ac:dyDescent="0.25">
      <c r="A1195">
        <v>77</v>
      </c>
      <c r="B1195" t="str">
        <f t="shared" si="101"/>
        <v>45</v>
      </c>
      <c r="C1195" t="s">
        <v>1447</v>
      </c>
      <c r="D1195" t="str">
        <f>"181"</f>
        <v>181</v>
      </c>
      <c r="E1195" t="str">
        <f t="shared" si="98"/>
        <v>V. SAUKVILLE</v>
      </c>
      <c r="F1195" t="s">
        <v>530</v>
      </c>
      <c r="G1195" t="str">
        <f t="shared" si="99"/>
        <v>45181</v>
      </c>
      <c r="H1195" t="s">
        <v>531</v>
      </c>
      <c r="I1195" t="str">
        <f t="shared" si="100"/>
        <v>45181</v>
      </c>
      <c r="J1195" t="s">
        <v>1453</v>
      </c>
    </row>
    <row r="1196" spans="1:10" x14ac:dyDescent="0.25">
      <c r="A1196">
        <v>77</v>
      </c>
      <c r="B1196" t="str">
        <f t="shared" si="101"/>
        <v>45</v>
      </c>
      <c r="C1196" t="s">
        <v>1447</v>
      </c>
      <c r="D1196" t="str">
        <f>"186"</f>
        <v>186</v>
      </c>
      <c r="E1196" t="str">
        <f t="shared" si="98"/>
        <v>V. THIENSVILLE</v>
      </c>
      <c r="F1196" t="s">
        <v>530</v>
      </c>
      <c r="G1196" t="str">
        <f t="shared" si="99"/>
        <v>45186</v>
      </c>
      <c r="H1196" t="s">
        <v>531</v>
      </c>
      <c r="I1196" t="str">
        <f t="shared" si="100"/>
        <v>45186</v>
      </c>
      <c r="J1196" t="s">
        <v>1455</v>
      </c>
    </row>
    <row r="1197" spans="1:10" x14ac:dyDescent="0.25">
      <c r="A1197">
        <v>77</v>
      </c>
      <c r="B1197" t="str">
        <f t="shared" si="101"/>
        <v>45</v>
      </c>
      <c r="C1197" t="s">
        <v>1447</v>
      </c>
      <c r="D1197" t="str">
        <f>"211"</f>
        <v>211</v>
      </c>
      <c r="E1197" t="str">
        <f t="shared" si="98"/>
        <v>C. CEDARBURG</v>
      </c>
      <c r="F1197" t="s">
        <v>533</v>
      </c>
      <c r="G1197" t="str">
        <f t="shared" si="99"/>
        <v>45211</v>
      </c>
      <c r="H1197" t="s">
        <v>534</v>
      </c>
      <c r="I1197" t="str">
        <f t="shared" si="100"/>
        <v>45211</v>
      </c>
      <c r="J1197" t="s">
        <v>1449</v>
      </c>
    </row>
    <row r="1198" spans="1:10" x14ac:dyDescent="0.25">
      <c r="A1198">
        <v>77</v>
      </c>
      <c r="B1198" t="str">
        <f t="shared" si="101"/>
        <v>45</v>
      </c>
      <c r="C1198" t="s">
        <v>1447</v>
      </c>
      <c r="D1198" t="str">
        <f>"255"</f>
        <v>255</v>
      </c>
      <c r="E1198" t="str">
        <f t="shared" si="98"/>
        <v>C. MEQUON</v>
      </c>
      <c r="F1198" t="s">
        <v>533</v>
      </c>
      <c r="G1198" t="str">
        <f t="shared" si="99"/>
        <v>45255</v>
      </c>
      <c r="H1198" t="s">
        <v>534</v>
      </c>
      <c r="I1198" t="str">
        <f t="shared" si="100"/>
        <v>45255</v>
      </c>
      <c r="J1198" t="s">
        <v>1456</v>
      </c>
    </row>
    <row r="1199" spans="1:10" x14ac:dyDescent="0.25">
      <c r="A1199">
        <v>77</v>
      </c>
      <c r="B1199" t="str">
        <f t="shared" si="101"/>
        <v>45</v>
      </c>
      <c r="C1199" t="s">
        <v>1447</v>
      </c>
      <c r="D1199" t="str">
        <f>"271"</f>
        <v>271</v>
      </c>
      <c r="E1199" t="str">
        <f t="shared" si="98"/>
        <v>C. PORT WASHINGTON</v>
      </c>
      <c r="F1199" t="s">
        <v>533</v>
      </c>
      <c r="G1199" t="str">
        <f t="shared" si="99"/>
        <v>45271</v>
      </c>
      <c r="H1199" t="s">
        <v>534</v>
      </c>
      <c r="I1199" t="str">
        <f t="shared" si="100"/>
        <v>45271</v>
      </c>
      <c r="J1199" t="s">
        <v>1452</v>
      </c>
    </row>
    <row r="1200" spans="1:10" x14ac:dyDescent="0.25">
      <c r="A1200">
        <v>79</v>
      </c>
      <c r="B1200" t="str">
        <f t="shared" ref="B1200:B1210" si="102">"46"</f>
        <v>46</v>
      </c>
      <c r="C1200" t="s">
        <v>1457</v>
      </c>
      <c r="D1200" t="str">
        <f>"002"</f>
        <v>002</v>
      </c>
      <c r="E1200" t="str">
        <f t="shared" si="98"/>
        <v>T. ALBANY</v>
      </c>
      <c r="F1200" t="s">
        <v>511</v>
      </c>
      <c r="G1200" t="str">
        <f t="shared" si="99"/>
        <v>46002</v>
      </c>
      <c r="H1200" t="s">
        <v>512</v>
      </c>
      <c r="I1200" t="str">
        <f t="shared" si="100"/>
        <v>46002</v>
      </c>
      <c r="J1200" t="s">
        <v>1042</v>
      </c>
    </row>
    <row r="1201" spans="1:10" x14ac:dyDescent="0.25">
      <c r="A1201">
        <v>79</v>
      </c>
      <c r="B1201" t="str">
        <f t="shared" si="102"/>
        <v>46</v>
      </c>
      <c r="C1201" t="s">
        <v>1457</v>
      </c>
      <c r="D1201" t="str">
        <f>"004"</f>
        <v>004</v>
      </c>
      <c r="E1201" t="str">
        <f t="shared" si="98"/>
        <v>T. DURAND</v>
      </c>
      <c r="F1201" t="s">
        <v>511</v>
      </c>
      <c r="G1201" t="str">
        <f t="shared" si="99"/>
        <v>46004</v>
      </c>
      <c r="H1201" t="s">
        <v>512</v>
      </c>
      <c r="I1201" t="str">
        <f t="shared" si="100"/>
        <v>46004</v>
      </c>
      <c r="J1201" t="s">
        <v>1458</v>
      </c>
    </row>
    <row r="1202" spans="1:10" x14ac:dyDescent="0.25">
      <c r="A1202">
        <v>79</v>
      </c>
      <c r="B1202" t="str">
        <f t="shared" si="102"/>
        <v>46</v>
      </c>
      <c r="C1202" t="s">
        <v>1457</v>
      </c>
      <c r="D1202" t="str">
        <f>"006"</f>
        <v>006</v>
      </c>
      <c r="E1202" t="str">
        <f t="shared" si="98"/>
        <v>T. FRANKFORT</v>
      </c>
      <c r="F1202" t="s">
        <v>511</v>
      </c>
      <c r="G1202" t="str">
        <f t="shared" si="99"/>
        <v>46006</v>
      </c>
      <c r="H1202" t="s">
        <v>512</v>
      </c>
      <c r="I1202" t="str">
        <f t="shared" si="100"/>
        <v>46006</v>
      </c>
      <c r="J1202" t="s">
        <v>1268</v>
      </c>
    </row>
    <row r="1203" spans="1:10" x14ac:dyDescent="0.25">
      <c r="A1203">
        <v>79</v>
      </c>
      <c r="B1203" t="str">
        <f t="shared" si="102"/>
        <v>46</v>
      </c>
      <c r="C1203" t="s">
        <v>1457</v>
      </c>
      <c r="D1203" t="str">
        <f>"008"</f>
        <v>008</v>
      </c>
      <c r="E1203" t="str">
        <f t="shared" si="98"/>
        <v>T. LIMA</v>
      </c>
      <c r="F1203" t="s">
        <v>511</v>
      </c>
      <c r="G1203" t="str">
        <f t="shared" si="99"/>
        <v>46008</v>
      </c>
      <c r="H1203" t="s">
        <v>512</v>
      </c>
      <c r="I1203" t="str">
        <f t="shared" si="100"/>
        <v>46008</v>
      </c>
      <c r="J1203" t="s">
        <v>1014</v>
      </c>
    </row>
    <row r="1204" spans="1:10" x14ac:dyDescent="0.25">
      <c r="A1204">
        <v>79</v>
      </c>
      <c r="B1204" t="str">
        <f t="shared" si="102"/>
        <v>46</v>
      </c>
      <c r="C1204" t="s">
        <v>1457</v>
      </c>
      <c r="D1204" t="str">
        <f>"010"</f>
        <v>010</v>
      </c>
      <c r="E1204" t="str">
        <f t="shared" si="98"/>
        <v>T. PEPIN</v>
      </c>
      <c r="F1204" t="s">
        <v>511</v>
      </c>
      <c r="G1204" t="str">
        <f t="shared" si="99"/>
        <v>46010</v>
      </c>
      <c r="H1204" t="s">
        <v>512</v>
      </c>
      <c r="I1204" t="str">
        <f t="shared" si="100"/>
        <v>46010</v>
      </c>
      <c r="J1204" t="s">
        <v>1459</v>
      </c>
    </row>
    <row r="1205" spans="1:10" x14ac:dyDescent="0.25">
      <c r="A1205">
        <v>79</v>
      </c>
      <c r="B1205" t="str">
        <f t="shared" si="102"/>
        <v>46</v>
      </c>
      <c r="C1205" t="s">
        <v>1457</v>
      </c>
      <c r="D1205" t="str">
        <f>"012"</f>
        <v>012</v>
      </c>
      <c r="E1205" t="str">
        <f t="shared" si="98"/>
        <v>T. STOCKHOLM</v>
      </c>
      <c r="F1205" t="s">
        <v>511</v>
      </c>
      <c r="G1205" t="str">
        <f t="shared" si="99"/>
        <v>46012</v>
      </c>
      <c r="H1205" t="s">
        <v>512</v>
      </c>
      <c r="I1205" t="str">
        <f t="shared" si="100"/>
        <v>46012</v>
      </c>
      <c r="J1205" t="s">
        <v>1460</v>
      </c>
    </row>
    <row r="1206" spans="1:10" x14ac:dyDescent="0.25">
      <c r="A1206">
        <v>79</v>
      </c>
      <c r="B1206" t="str">
        <f t="shared" si="102"/>
        <v>46</v>
      </c>
      <c r="C1206" t="s">
        <v>1457</v>
      </c>
      <c r="D1206" t="str">
        <f>"014"</f>
        <v>014</v>
      </c>
      <c r="E1206" t="str">
        <f t="shared" si="98"/>
        <v>T. WATERVILLE</v>
      </c>
      <c r="F1206" t="s">
        <v>511</v>
      </c>
      <c r="G1206" t="str">
        <f t="shared" si="99"/>
        <v>46014</v>
      </c>
      <c r="H1206" t="s">
        <v>512</v>
      </c>
      <c r="I1206" t="str">
        <f t="shared" si="100"/>
        <v>46014</v>
      </c>
      <c r="J1206" t="s">
        <v>1461</v>
      </c>
    </row>
    <row r="1207" spans="1:10" x14ac:dyDescent="0.25">
      <c r="A1207">
        <v>79</v>
      </c>
      <c r="B1207" t="str">
        <f t="shared" si="102"/>
        <v>46</v>
      </c>
      <c r="C1207" t="s">
        <v>1457</v>
      </c>
      <c r="D1207" t="str">
        <f>"016"</f>
        <v>016</v>
      </c>
      <c r="E1207" t="str">
        <f t="shared" si="98"/>
        <v>T. WAUBEEK</v>
      </c>
      <c r="F1207" t="s">
        <v>511</v>
      </c>
      <c r="G1207" t="str">
        <f t="shared" si="99"/>
        <v>46016</v>
      </c>
      <c r="H1207" t="s">
        <v>512</v>
      </c>
      <c r="I1207" t="str">
        <f t="shared" si="100"/>
        <v>46016</v>
      </c>
      <c r="J1207" t="s">
        <v>1462</v>
      </c>
    </row>
    <row r="1208" spans="1:10" x14ac:dyDescent="0.25">
      <c r="A1208">
        <v>79</v>
      </c>
      <c r="B1208" t="str">
        <f t="shared" si="102"/>
        <v>46</v>
      </c>
      <c r="C1208" t="s">
        <v>1457</v>
      </c>
      <c r="D1208" t="str">
        <f>"171"</f>
        <v>171</v>
      </c>
      <c r="E1208" t="str">
        <f t="shared" si="98"/>
        <v>V. PEPIN</v>
      </c>
      <c r="F1208" t="s">
        <v>530</v>
      </c>
      <c r="G1208" t="str">
        <f t="shared" si="99"/>
        <v>46171</v>
      </c>
      <c r="H1208" t="s">
        <v>531</v>
      </c>
      <c r="I1208" t="str">
        <f t="shared" si="100"/>
        <v>46171</v>
      </c>
      <c r="J1208" t="s">
        <v>1459</v>
      </c>
    </row>
    <row r="1209" spans="1:10" x14ac:dyDescent="0.25">
      <c r="A1209">
        <v>79</v>
      </c>
      <c r="B1209" t="str">
        <f t="shared" si="102"/>
        <v>46</v>
      </c>
      <c r="C1209" t="s">
        <v>1457</v>
      </c>
      <c r="D1209" t="str">
        <f>"181"</f>
        <v>181</v>
      </c>
      <c r="E1209" t="str">
        <f t="shared" si="98"/>
        <v>V. STOCKHOLM</v>
      </c>
      <c r="F1209" t="s">
        <v>530</v>
      </c>
      <c r="G1209" t="str">
        <f t="shared" si="99"/>
        <v>46181</v>
      </c>
      <c r="H1209" t="s">
        <v>531</v>
      </c>
      <c r="I1209" t="str">
        <f t="shared" si="100"/>
        <v>46181</v>
      </c>
      <c r="J1209" t="s">
        <v>1460</v>
      </c>
    </row>
    <row r="1210" spans="1:10" x14ac:dyDescent="0.25">
      <c r="A1210">
        <v>79</v>
      </c>
      <c r="B1210" t="str">
        <f t="shared" si="102"/>
        <v>46</v>
      </c>
      <c r="C1210" t="s">
        <v>1457</v>
      </c>
      <c r="D1210" t="str">
        <f>"216"</f>
        <v>216</v>
      </c>
      <c r="E1210" t="str">
        <f t="shared" si="98"/>
        <v>C. DURAND</v>
      </c>
      <c r="F1210" t="s">
        <v>533</v>
      </c>
      <c r="G1210" t="str">
        <f t="shared" si="99"/>
        <v>46216</v>
      </c>
      <c r="H1210" t="s">
        <v>534</v>
      </c>
      <c r="I1210" t="str">
        <f t="shared" si="100"/>
        <v>46216</v>
      </c>
      <c r="J1210" t="s">
        <v>1458</v>
      </c>
    </row>
    <row r="1211" spans="1:10" x14ac:dyDescent="0.25">
      <c r="A1211">
        <v>79</v>
      </c>
      <c r="B1211" t="str">
        <f t="shared" ref="B1211:B1235" si="103">"47"</f>
        <v>47</v>
      </c>
      <c r="C1211" t="s">
        <v>1463</v>
      </c>
      <c r="D1211" t="str">
        <f>"002"</f>
        <v>002</v>
      </c>
      <c r="E1211" t="str">
        <f t="shared" si="98"/>
        <v>T. CLIFTON</v>
      </c>
      <c r="F1211" t="s">
        <v>511</v>
      </c>
      <c r="G1211" t="str">
        <f t="shared" si="99"/>
        <v>47002</v>
      </c>
      <c r="H1211" t="s">
        <v>512</v>
      </c>
      <c r="I1211" t="str">
        <f t="shared" si="100"/>
        <v>47002</v>
      </c>
      <c r="J1211" t="s">
        <v>1006</v>
      </c>
    </row>
    <row r="1212" spans="1:10" x14ac:dyDescent="0.25">
      <c r="A1212">
        <v>79</v>
      </c>
      <c r="B1212" t="str">
        <f t="shared" si="103"/>
        <v>47</v>
      </c>
      <c r="C1212" t="s">
        <v>1463</v>
      </c>
      <c r="D1212" t="str">
        <f>"004"</f>
        <v>004</v>
      </c>
      <c r="E1212" t="str">
        <f t="shared" si="98"/>
        <v>T. DIAMOND BLUFF</v>
      </c>
      <c r="F1212" t="s">
        <v>511</v>
      </c>
      <c r="G1212" t="str">
        <f t="shared" si="99"/>
        <v>47004</v>
      </c>
      <c r="H1212" t="s">
        <v>512</v>
      </c>
      <c r="I1212" t="str">
        <f t="shared" si="100"/>
        <v>47004</v>
      </c>
      <c r="J1212" t="s">
        <v>1464</v>
      </c>
    </row>
    <row r="1213" spans="1:10" x14ac:dyDescent="0.25">
      <c r="A1213">
        <v>79</v>
      </c>
      <c r="B1213" t="str">
        <f t="shared" si="103"/>
        <v>47</v>
      </c>
      <c r="C1213" t="s">
        <v>1463</v>
      </c>
      <c r="D1213" t="str">
        <f>"006"</f>
        <v>006</v>
      </c>
      <c r="E1213" t="str">
        <f t="shared" si="98"/>
        <v>T. ELLSWORTH</v>
      </c>
      <c r="F1213" t="s">
        <v>511</v>
      </c>
      <c r="G1213" t="str">
        <f t="shared" si="99"/>
        <v>47006</v>
      </c>
      <c r="H1213" t="s">
        <v>512</v>
      </c>
      <c r="I1213" t="str">
        <f t="shared" si="100"/>
        <v>47006</v>
      </c>
      <c r="J1213" t="s">
        <v>1465</v>
      </c>
    </row>
    <row r="1214" spans="1:10" x14ac:dyDescent="0.25">
      <c r="A1214">
        <v>79</v>
      </c>
      <c r="B1214" t="str">
        <f t="shared" si="103"/>
        <v>47</v>
      </c>
      <c r="C1214" t="s">
        <v>1463</v>
      </c>
      <c r="D1214" t="str">
        <f>"008"</f>
        <v>008</v>
      </c>
      <c r="E1214" t="str">
        <f t="shared" si="98"/>
        <v>T. EL PASO</v>
      </c>
      <c r="F1214" t="s">
        <v>511</v>
      </c>
      <c r="G1214" t="str">
        <f t="shared" si="99"/>
        <v>47008</v>
      </c>
      <c r="H1214" t="s">
        <v>512</v>
      </c>
      <c r="I1214" t="str">
        <f t="shared" si="100"/>
        <v>47008</v>
      </c>
      <c r="J1214" t="s">
        <v>1466</v>
      </c>
    </row>
    <row r="1215" spans="1:10" x14ac:dyDescent="0.25">
      <c r="A1215">
        <v>79</v>
      </c>
      <c r="B1215" t="str">
        <f t="shared" si="103"/>
        <v>47</v>
      </c>
      <c r="C1215" t="s">
        <v>1463</v>
      </c>
      <c r="D1215" t="str">
        <f>"010"</f>
        <v>010</v>
      </c>
      <c r="E1215" t="str">
        <f t="shared" si="98"/>
        <v>T. GILMAN</v>
      </c>
      <c r="F1215" t="s">
        <v>511</v>
      </c>
      <c r="G1215" t="str">
        <f t="shared" si="99"/>
        <v>47010</v>
      </c>
      <c r="H1215" t="s">
        <v>512</v>
      </c>
      <c r="I1215" t="str">
        <f t="shared" si="100"/>
        <v>47010</v>
      </c>
      <c r="J1215" t="s">
        <v>1467</v>
      </c>
    </row>
    <row r="1216" spans="1:10" x14ac:dyDescent="0.25">
      <c r="A1216">
        <v>79</v>
      </c>
      <c r="B1216" t="str">
        <f t="shared" si="103"/>
        <v>47</v>
      </c>
      <c r="C1216" t="s">
        <v>1463</v>
      </c>
      <c r="D1216" t="str">
        <f>"012"</f>
        <v>012</v>
      </c>
      <c r="E1216" t="str">
        <f t="shared" si="98"/>
        <v>T. HARTLAND</v>
      </c>
      <c r="F1216" t="s">
        <v>511</v>
      </c>
      <c r="G1216" t="str">
        <f t="shared" si="99"/>
        <v>47012</v>
      </c>
      <c r="H1216" t="s">
        <v>512</v>
      </c>
      <c r="I1216" t="str">
        <f t="shared" si="100"/>
        <v>47012</v>
      </c>
      <c r="J1216" t="s">
        <v>1468</v>
      </c>
    </row>
    <row r="1217" spans="1:10" x14ac:dyDescent="0.25">
      <c r="A1217">
        <v>79</v>
      </c>
      <c r="B1217" t="str">
        <f t="shared" si="103"/>
        <v>47</v>
      </c>
      <c r="C1217" t="s">
        <v>1463</v>
      </c>
      <c r="D1217" t="str">
        <f>"014"</f>
        <v>014</v>
      </c>
      <c r="E1217" t="str">
        <f t="shared" si="98"/>
        <v>T. ISABELLE</v>
      </c>
      <c r="F1217" t="s">
        <v>511</v>
      </c>
      <c r="G1217" t="str">
        <f t="shared" si="99"/>
        <v>47014</v>
      </c>
      <c r="H1217" t="s">
        <v>512</v>
      </c>
      <c r="I1217" t="str">
        <f t="shared" si="100"/>
        <v>47014</v>
      </c>
      <c r="J1217" t="s">
        <v>1469</v>
      </c>
    </row>
    <row r="1218" spans="1:10" x14ac:dyDescent="0.25">
      <c r="A1218">
        <v>79</v>
      </c>
      <c r="B1218" t="str">
        <f t="shared" si="103"/>
        <v>47</v>
      </c>
      <c r="C1218" t="s">
        <v>1463</v>
      </c>
      <c r="D1218" t="str">
        <f>"016"</f>
        <v>016</v>
      </c>
      <c r="E1218" t="str">
        <f t="shared" ref="E1218:E1281" si="104">F1218&amp;J1218</f>
        <v>T. MAIDEN ROCK</v>
      </c>
      <c r="F1218" t="s">
        <v>511</v>
      </c>
      <c r="G1218" t="str">
        <f t="shared" ref="G1218:G1281" si="105">B1218&amp;D1218</f>
        <v>47016</v>
      </c>
      <c r="H1218" t="s">
        <v>512</v>
      </c>
      <c r="I1218" t="str">
        <f t="shared" si="100"/>
        <v>47016</v>
      </c>
      <c r="J1218" t="s">
        <v>1470</v>
      </c>
    </row>
    <row r="1219" spans="1:10" x14ac:dyDescent="0.25">
      <c r="A1219">
        <v>79</v>
      </c>
      <c r="B1219" t="str">
        <f t="shared" si="103"/>
        <v>47</v>
      </c>
      <c r="C1219" t="s">
        <v>1463</v>
      </c>
      <c r="D1219" t="str">
        <f>"018"</f>
        <v>018</v>
      </c>
      <c r="E1219" t="str">
        <f t="shared" si="104"/>
        <v>T. MARTELL</v>
      </c>
      <c r="F1219" t="s">
        <v>511</v>
      </c>
      <c r="G1219" t="str">
        <f t="shared" si="105"/>
        <v>47018</v>
      </c>
      <c r="H1219" t="s">
        <v>512</v>
      </c>
      <c r="I1219" t="str">
        <f t="shared" ref="I1219:I1282" si="106">B1219&amp;D1219</f>
        <v>47018</v>
      </c>
      <c r="J1219" t="s">
        <v>1471</v>
      </c>
    </row>
    <row r="1220" spans="1:10" x14ac:dyDescent="0.25">
      <c r="A1220">
        <v>79</v>
      </c>
      <c r="B1220" t="str">
        <f t="shared" si="103"/>
        <v>47</v>
      </c>
      <c r="C1220" t="s">
        <v>1463</v>
      </c>
      <c r="D1220" t="str">
        <f>"020"</f>
        <v>020</v>
      </c>
      <c r="E1220" t="str">
        <f t="shared" si="104"/>
        <v>T. OAK GROVE</v>
      </c>
      <c r="F1220" t="s">
        <v>511</v>
      </c>
      <c r="G1220" t="str">
        <f t="shared" si="105"/>
        <v>47020</v>
      </c>
      <c r="H1220" t="s">
        <v>512</v>
      </c>
      <c r="I1220" t="str">
        <f t="shared" si="106"/>
        <v>47020</v>
      </c>
      <c r="J1220" t="s">
        <v>568</v>
      </c>
    </row>
    <row r="1221" spans="1:10" x14ac:dyDescent="0.25">
      <c r="A1221">
        <v>79</v>
      </c>
      <c r="B1221" t="str">
        <f t="shared" si="103"/>
        <v>47</v>
      </c>
      <c r="C1221" t="s">
        <v>1463</v>
      </c>
      <c r="D1221" t="str">
        <f>"022"</f>
        <v>022</v>
      </c>
      <c r="E1221" t="str">
        <f t="shared" si="104"/>
        <v>T. RIVER FALLS</v>
      </c>
      <c r="F1221" t="s">
        <v>511</v>
      </c>
      <c r="G1221" t="str">
        <f t="shared" si="105"/>
        <v>47022</v>
      </c>
      <c r="H1221" t="s">
        <v>512</v>
      </c>
      <c r="I1221" t="str">
        <f t="shared" si="106"/>
        <v>47022</v>
      </c>
      <c r="J1221" t="s">
        <v>1472</v>
      </c>
    </row>
    <row r="1222" spans="1:10" x14ac:dyDescent="0.25">
      <c r="A1222">
        <v>79</v>
      </c>
      <c r="B1222" t="str">
        <f t="shared" si="103"/>
        <v>47</v>
      </c>
      <c r="C1222" t="s">
        <v>1463</v>
      </c>
      <c r="D1222" t="str">
        <f>"024"</f>
        <v>024</v>
      </c>
      <c r="E1222" t="str">
        <f t="shared" si="104"/>
        <v>T. ROCK ELM</v>
      </c>
      <c r="F1222" t="s">
        <v>511</v>
      </c>
      <c r="G1222" t="str">
        <f t="shared" si="105"/>
        <v>47024</v>
      </c>
      <c r="H1222" t="s">
        <v>512</v>
      </c>
      <c r="I1222" t="str">
        <f t="shared" si="106"/>
        <v>47024</v>
      </c>
      <c r="J1222" t="s">
        <v>1473</v>
      </c>
    </row>
    <row r="1223" spans="1:10" x14ac:dyDescent="0.25">
      <c r="A1223">
        <v>79</v>
      </c>
      <c r="B1223" t="str">
        <f t="shared" si="103"/>
        <v>47</v>
      </c>
      <c r="C1223" t="s">
        <v>1463</v>
      </c>
      <c r="D1223" t="str">
        <f>"026"</f>
        <v>026</v>
      </c>
      <c r="E1223" t="str">
        <f t="shared" si="104"/>
        <v>T. SALEM</v>
      </c>
      <c r="F1223" t="s">
        <v>511</v>
      </c>
      <c r="G1223" t="str">
        <f t="shared" si="105"/>
        <v>47026</v>
      </c>
      <c r="H1223" t="s">
        <v>512</v>
      </c>
      <c r="I1223" t="str">
        <f t="shared" si="106"/>
        <v>47026</v>
      </c>
      <c r="J1223" t="s">
        <v>1157</v>
      </c>
    </row>
    <row r="1224" spans="1:10" x14ac:dyDescent="0.25">
      <c r="A1224">
        <v>79</v>
      </c>
      <c r="B1224" t="str">
        <f t="shared" si="103"/>
        <v>47</v>
      </c>
      <c r="C1224" t="s">
        <v>1463</v>
      </c>
      <c r="D1224" t="str">
        <f>"028"</f>
        <v>028</v>
      </c>
      <c r="E1224" t="str">
        <f t="shared" si="104"/>
        <v>T. SPRING LAKE</v>
      </c>
      <c r="F1224" t="s">
        <v>511</v>
      </c>
      <c r="G1224" t="str">
        <f t="shared" si="105"/>
        <v>47028</v>
      </c>
      <c r="H1224" t="s">
        <v>512</v>
      </c>
      <c r="I1224" t="str">
        <f t="shared" si="106"/>
        <v>47028</v>
      </c>
      <c r="J1224" t="s">
        <v>1474</v>
      </c>
    </row>
    <row r="1225" spans="1:10" x14ac:dyDescent="0.25">
      <c r="A1225">
        <v>79</v>
      </c>
      <c r="B1225" t="str">
        <f t="shared" si="103"/>
        <v>47</v>
      </c>
      <c r="C1225" t="s">
        <v>1463</v>
      </c>
      <c r="D1225" t="str">
        <f>"030"</f>
        <v>030</v>
      </c>
      <c r="E1225" t="str">
        <f t="shared" si="104"/>
        <v>T. TRENTON</v>
      </c>
      <c r="F1225" t="s">
        <v>511</v>
      </c>
      <c r="G1225" t="str">
        <f t="shared" si="105"/>
        <v>47030</v>
      </c>
      <c r="H1225" t="s">
        <v>512</v>
      </c>
      <c r="I1225" t="str">
        <f t="shared" si="106"/>
        <v>47030</v>
      </c>
      <c r="J1225" t="s">
        <v>870</v>
      </c>
    </row>
    <row r="1226" spans="1:10" x14ac:dyDescent="0.25">
      <c r="A1226">
        <v>79</v>
      </c>
      <c r="B1226" t="str">
        <f t="shared" si="103"/>
        <v>47</v>
      </c>
      <c r="C1226" t="s">
        <v>1463</v>
      </c>
      <c r="D1226" t="str">
        <f>"032"</f>
        <v>032</v>
      </c>
      <c r="E1226" t="str">
        <f t="shared" si="104"/>
        <v>T. TRIMBELLE</v>
      </c>
      <c r="F1226" t="s">
        <v>511</v>
      </c>
      <c r="G1226" t="str">
        <f t="shared" si="105"/>
        <v>47032</v>
      </c>
      <c r="H1226" t="s">
        <v>512</v>
      </c>
      <c r="I1226" t="str">
        <f t="shared" si="106"/>
        <v>47032</v>
      </c>
      <c r="J1226" t="s">
        <v>1475</v>
      </c>
    </row>
    <row r="1227" spans="1:10" x14ac:dyDescent="0.25">
      <c r="A1227">
        <v>79</v>
      </c>
      <c r="B1227" t="str">
        <f t="shared" si="103"/>
        <v>47</v>
      </c>
      <c r="C1227" t="s">
        <v>1463</v>
      </c>
      <c r="D1227" t="str">
        <f>"034"</f>
        <v>034</v>
      </c>
      <c r="E1227" t="str">
        <f t="shared" si="104"/>
        <v>T. UNION</v>
      </c>
      <c r="F1227" t="s">
        <v>511</v>
      </c>
      <c r="G1227" t="str">
        <f t="shared" si="105"/>
        <v>47034</v>
      </c>
      <c r="H1227" t="s">
        <v>512</v>
      </c>
      <c r="I1227" t="str">
        <f t="shared" si="106"/>
        <v>47034</v>
      </c>
      <c r="J1227" t="s">
        <v>664</v>
      </c>
    </row>
    <row r="1228" spans="1:10" x14ac:dyDescent="0.25">
      <c r="A1228">
        <v>79</v>
      </c>
      <c r="B1228" t="str">
        <f t="shared" si="103"/>
        <v>47</v>
      </c>
      <c r="C1228" t="s">
        <v>1463</v>
      </c>
      <c r="D1228" t="str">
        <f>"106"</f>
        <v>106</v>
      </c>
      <c r="E1228" t="str">
        <f t="shared" si="104"/>
        <v>V. BAY CITY</v>
      </c>
      <c r="F1228" t="s">
        <v>530</v>
      </c>
      <c r="G1228" t="str">
        <f t="shared" si="105"/>
        <v>47106</v>
      </c>
      <c r="H1228" t="s">
        <v>531</v>
      </c>
      <c r="I1228" t="str">
        <f t="shared" si="106"/>
        <v>47106</v>
      </c>
      <c r="J1228" t="s">
        <v>1476</v>
      </c>
    </row>
    <row r="1229" spans="1:10" x14ac:dyDescent="0.25">
      <c r="A1229">
        <v>79</v>
      </c>
      <c r="B1229" t="str">
        <f t="shared" si="103"/>
        <v>47</v>
      </c>
      <c r="C1229" t="s">
        <v>1463</v>
      </c>
      <c r="D1229" t="str">
        <f>"121"</f>
        <v>121</v>
      </c>
      <c r="E1229" t="str">
        <f t="shared" si="104"/>
        <v>V. ELLSWORTH</v>
      </c>
      <c r="F1229" t="s">
        <v>530</v>
      </c>
      <c r="G1229" t="str">
        <f t="shared" si="105"/>
        <v>47121</v>
      </c>
      <c r="H1229" t="s">
        <v>531</v>
      </c>
      <c r="I1229" t="str">
        <f t="shared" si="106"/>
        <v>47121</v>
      </c>
      <c r="J1229" t="s">
        <v>1465</v>
      </c>
    </row>
    <row r="1230" spans="1:10" x14ac:dyDescent="0.25">
      <c r="A1230">
        <v>79</v>
      </c>
      <c r="B1230" t="str">
        <f t="shared" si="103"/>
        <v>47</v>
      </c>
      <c r="C1230" t="s">
        <v>1463</v>
      </c>
      <c r="D1230" t="str">
        <f>"122"</f>
        <v>122</v>
      </c>
      <c r="E1230" t="str">
        <f t="shared" si="104"/>
        <v>V. ELMWOOD</v>
      </c>
      <c r="F1230" t="s">
        <v>530</v>
      </c>
      <c r="G1230" t="str">
        <f t="shared" si="105"/>
        <v>47122</v>
      </c>
      <c r="H1230" t="s">
        <v>531</v>
      </c>
      <c r="I1230" t="str">
        <f t="shared" si="106"/>
        <v>47122</v>
      </c>
      <c r="J1230" t="s">
        <v>1477</v>
      </c>
    </row>
    <row r="1231" spans="1:10" x14ac:dyDescent="0.25">
      <c r="A1231">
        <v>79</v>
      </c>
      <c r="B1231" t="str">
        <f t="shared" si="103"/>
        <v>47</v>
      </c>
      <c r="C1231" t="s">
        <v>1463</v>
      </c>
      <c r="D1231" t="str">
        <f>"151"</f>
        <v>151</v>
      </c>
      <c r="E1231" t="str">
        <f t="shared" si="104"/>
        <v>V. MAIDEN ROCK</v>
      </c>
      <c r="F1231" t="s">
        <v>530</v>
      </c>
      <c r="G1231" t="str">
        <f t="shared" si="105"/>
        <v>47151</v>
      </c>
      <c r="H1231" t="s">
        <v>531</v>
      </c>
      <c r="I1231" t="str">
        <f t="shared" si="106"/>
        <v>47151</v>
      </c>
      <c r="J1231" t="s">
        <v>1470</v>
      </c>
    </row>
    <row r="1232" spans="1:10" x14ac:dyDescent="0.25">
      <c r="A1232">
        <v>79</v>
      </c>
      <c r="B1232" t="str">
        <f t="shared" si="103"/>
        <v>47</v>
      </c>
      <c r="C1232" t="s">
        <v>1463</v>
      </c>
      <c r="D1232" t="str">
        <f>"171"</f>
        <v>171</v>
      </c>
      <c r="E1232" t="str">
        <f t="shared" si="104"/>
        <v>V. PLUM CITY</v>
      </c>
      <c r="F1232" t="s">
        <v>530</v>
      </c>
      <c r="G1232" t="str">
        <f t="shared" si="105"/>
        <v>47171</v>
      </c>
      <c r="H1232" t="s">
        <v>531</v>
      </c>
      <c r="I1232" t="str">
        <f t="shared" si="106"/>
        <v>47171</v>
      </c>
      <c r="J1232" t="s">
        <v>1478</v>
      </c>
    </row>
    <row r="1233" spans="1:10" x14ac:dyDescent="0.25">
      <c r="A1233">
        <v>79</v>
      </c>
      <c r="B1233" t="str">
        <f t="shared" si="103"/>
        <v>47</v>
      </c>
      <c r="C1233" t="s">
        <v>1463</v>
      </c>
      <c r="D1233" t="str">
        <f>"181"</f>
        <v>181</v>
      </c>
      <c r="E1233" t="str">
        <f t="shared" si="104"/>
        <v>V. SPRING VALLEY</v>
      </c>
      <c r="F1233" t="s">
        <v>530</v>
      </c>
      <c r="G1233" t="str">
        <f t="shared" si="105"/>
        <v>47181</v>
      </c>
      <c r="H1233" t="s">
        <v>531</v>
      </c>
      <c r="I1233" t="str">
        <f t="shared" si="106"/>
        <v>47181</v>
      </c>
      <c r="J1233" t="s">
        <v>1479</v>
      </c>
    </row>
    <row r="1234" spans="1:10" x14ac:dyDescent="0.25">
      <c r="A1234">
        <v>79</v>
      </c>
      <c r="B1234" t="str">
        <f t="shared" si="103"/>
        <v>47</v>
      </c>
      <c r="C1234" t="s">
        <v>1463</v>
      </c>
      <c r="D1234" t="str">
        <f>"271"</f>
        <v>271</v>
      </c>
      <c r="E1234" t="str">
        <f t="shared" si="104"/>
        <v>C. PRESCOTT</v>
      </c>
      <c r="F1234" t="s">
        <v>533</v>
      </c>
      <c r="G1234" t="str">
        <f t="shared" si="105"/>
        <v>47271</v>
      </c>
      <c r="H1234" t="s">
        <v>534</v>
      </c>
      <c r="I1234" t="str">
        <f t="shared" si="106"/>
        <v>47271</v>
      </c>
      <c r="J1234" t="s">
        <v>1480</v>
      </c>
    </row>
    <row r="1235" spans="1:10" x14ac:dyDescent="0.25">
      <c r="A1235">
        <v>79</v>
      </c>
      <c r="B1235" t="str">
        <f t="shared" si="103"/>
        <v>47</v>
      </c>
      <c r="C1235" t="s">
        <v>1463</v>
      </c>
      <c r="D1235" t="str">
        <f>"276"</f>
        <v>276</v>
      </c>
      <c r="E1235" t="str">
        <f t="shared" si="104"/>
        <v>C. RIVER FALLS</v>
      </c>
      <c r="F1235" t="s">
        <v>533</v>
      </c>
      <c r="G1235" t="str">
        <f t="shared" si="105"/>
        <v>47276</v>
      </c>
      <c r="H1235" t="s">
        <v>534</v>
      </c>
      <c r="I1235" t="str">
        <f t="shared" si="106"/>
        <v>47276</v>
      </c>
      <c r="J1235" t="s">
        <v>1472</v>
      </c>
    </row>
    <row r="1236" spans="1:10" x14ac:dyDescent="0.25">
      <c r="A1236">
        <v>79</v>
      </c>
      <c r="B1236" t="str">
        <f t="shared" ref="B1236:B1271" si="107">"48"</f>
        <v>48</v>
      </c>
      <c r="C1236" t="s">
        <v>1481</v>
      </c>
      <c r="D1236" t="str">
        <f>"002"</f>
        <v>002</v>
      </c>
      <c r="E1236" t="str">
        <f t="shared" si="104"/>
        <v>T. ALDEN</v>
      </c>
      <c r="F1236" t="s">
        <v>511</v>
      </c>
      <c r="G1236" t="str">
        <f t="shared" si="105"/>
        <v>48002</v>
      </c>
      <c r="H1236" t="s">
        <v>512</v>
      </c>
      <c r="I1236" t="str">
        <f t="shared" si="106"/>
        <v>48002</v>
      </c>
      <c r="J1236" t="s">
        <v>1482</v>
      </c>
    </row>
    <row r="1237" spans="1:10" x14ac:dyDescent="0.25">
      <c r="A1237">
        <v>79</v>
      </c>
      <c r="B1237" t="str">
        <f t="shared" si="107"/>
        <v>48</v>
      </c>
      <c r="C1237" t="s">
        <v>1481</v>
      </c>
      <c r="D1237" t="str">
        <f>"004"</f>
        <v>004</v>
      </c>
      <c r="E1237" t="str">
        <f t="shared" si="104"/>
        <v>T. APPLE RIVER</v>
      </c>
      <c r="F1237" t="s">
        <v>511</v>
      </c>
      <c r="G1237" t="str">
        <f t="shared" si="105"/>
        <v>48004</v>
      </c>
      <c r="H1237" t="s">
        <v>512</v>
      </c>
      <c r="I1237" t="str">
        <f t="shared" si="106"/>
        <v>48004</v>
      </c>
      <c r="J1237" t="s">
        <v>1483</v>
      </c>
    </row>
    <row r="1238" spans="1:10" x14ac:dyDescent="0.25">
      <c r="A1238">
        <v>79</v>
      </c>
      <c r="B1238" t="str">
        <f t="shared" si="107"/>
        <v>48</v>
      </c>
      <c r="C1238" t="s">
        <v>1481</v>
      </c>
      <c r="D1238" t="str">
        <f>"006"</f>
        <v>006</v>
      </c>
      <c r="E1238" t="str">
        <f t="shared" si="104"/>
        <v>T. BALSAM LAKE</v>
      </c>
      <c r="F1238" t="s">
        <v>511</v>
      </c>
      <c r="G1238" t="str">
        <f t="shared" si="105"/>
        <v>48006</v>
      </c>
      <c r="H1238" t="s">
        <v>512</v>
      </c>
      <c r="I1238" t="str">
        <f t="shared" si="106"/>
        <v>48006</v>
      </c>
      <c r="J1238" t="s">
        <v>1484</v>
      </c>
    </row>
    <row r="1239" spans="1:10" x14ac:dyDescent="0.25">
      <c r="A1239">
        <v>79</v>
      </c>
      <c r="B1239" t="str">
        <f t="shared" si="107"/>
        <v>48</v>
      </c>
      <c r="C1239" t="s">
        <v>1481</v>
      </c>
      <c r="D1239" t="str">
        <f>"008"</f>
        <v>008</v>
      </c>
      <c r="E1239" t="str">
        <f t="shared" si="104"/>
        <v>T. BEAVER</v>
      </c>
      <c r="F1239" t="s">
        <v>511</v>
      </c>
      <c r="G1239" t="str">
        <f t="shared" si="105"/>
        <v>48008</v>
      </c>
      <c r="H1239" t="s">
        <v>512</v>
      </c>
      <c r="I1239" t="str">
        <f t="shared" si="106"/>
        <v>48008</v>
      </c>
      <c r="J1239" t="s">
        <v>715</v>
      </c>
    </row>
    <row r="1240" spans="1:10" x14ac:dyDescent="0.25">
      <c r="A1240">
        <v>79</v>
      </c>
      <c r="B1240" t="str">
        <f t="shared" si="107"/>
        <v>48</v>
      </c>
      <c r="C1240" t="s">
        <v>1481</v>
      </c>
      <c r="D1240" t="str">
        <f>"010"</f>
        <v>010</v>
      </c>
      <c r="E1240" t="str">
        <f t="shared" si="104"/>
        <v>T. BLACK BROOK</v>
      </c>
      <c r="F1240" t="s">
        <v>511</v>
      </c>
      <c r="G1240" t="str">
        <f t="shared" si="105"/>
        <v>48010</v>
      </c>
      <c r="H1240" t="s">
        <v>512</v>
      </c>
      <c r="I1240" t="str">
        <f t="shared" si="106"/>
        <v>48010</v>
      </c>
      <c r="J1240" t="s">
        <v>1485</v>
      </c>
    </row>
    <row r="1241" spans="1:10" x14ac:dyDescent="0.25">
      <c r="A1241">
        <v>79</v>
      </c>
      <c r="B1241" t="str">
        <f t="shared" si="107"/>
        <v>48</v>
      </c>
      <c r="C1241" t="s">
        <v>1481</v>
      </c>
      <c r="D1241" t="str">
        <f>"012"</f>
        <v>012</v>
      </c>
      <c r="E1241" t="str">
        <f t="shared" si="104"/>
        <v>T. BONE LAKE</v>
      </c>
      <c r="F1241" t="s">
        <v>511</v>
      </c>
      <c r="G1241" t="str">
        <f t="shared" si="105"/>
        <v>48012</v>
      </c>
      <c r="H1241" t="s">
        <v>512</v>
      </c>
      <c r="I1241" t="str">
        <f t="shared" si="106"/>
        <v>48012</v>
      </c>
      <c r="J1241" t="s">
        <v>1486</v>
      </c>
    </row>
    <row r="1242" spans="1:10" x14ac:dyDescent="0.25">
      <c r="A1242">
        <v>79</v>
      </c>
      <c r="B1242" t="str">
        <f t="shared" si="107"/>
        <v>48</v>
      </c>
      <c r="C1242" t="s">
        <v>1481</v>
      </c>
      <c r="D1242" t="str">
        <f>"014"</f>
        <v>014</v>
      </c>
      <c r="E1242" t="str">
        <f t="shared" si="104"/>
        <v>T. CLAM FALLS</v>
      </c>
      <c r="F1242" t="s">
        <v>511</v>
      </c>
      <c r="G1242" t="str">
        <f t="shared" si="105"/>
        <v>48014</v>
      </c>
      <c r="H1242" t="s">
        <v>512</v>
      </c>
      <c r="I1242" t="str">
        <f t="shared" si="106"/>
        <v>48014</v>
      </c>
      <c r="J1242" t="s">
        <v>1487</v>
      </c>
    </row>
    <row r="1243" spans="1:10" x14ac:dyDescent="0.25">
      <c r="A1243">
        <v>79</v>
      </c>
      <c r="B1243" t="str">
        <f t="shared" si="107"/>
        <v>48</v>
      </c>
      <c r="C1243" t="s">
        <v>1481</v>
      </c>
      <c r="D1243" t="str">
        <f>"016"</f>
        <v>016</v>
      </c>
      <c r="E1243" t="str">
        <f t="shared" si="104"/>
        <v>T. CLAYTON</v>
      </c>
      <c r="F1243" t="s">
        <v>511</v>
      </c>
      <c r="G1243" t="str">
        <f t="shared" si="105"/>
        <v>48016</v>
      </c>
      <c r="H1243" t="s">
        <v>512</v>
      </c>
      <c r="I1243" t="str">
        <f t="shared" si="106"/>
        <v>48016</v>
      </c>
      <c r="J1243" t="s">
        <v>783</v>
      </c>
    </row>
    <row r="1244" spans="1:10" x14ac:dyDescent="0.25">
      <c r="A1244">
        <v>79</v>
      </c>
      <c r="B1244" t="str">
        <f t="shared" si="107"/>
        <v>48</v>
      </c>
      <c r="C1244" t="s">
        <v>1481</v>
      </c>
      <c r="D1244" t="str">
        <f>"018"</f>
        <v>018</v>
      </c>
      <c r="E1244" t="str">
        <f t="shared" si="104"/>
        <v>T. CLEAR LAKE</v>
      </c>
      <c r="F1244" t="s">
        <v>511</v>
      </c>
      <c r="G1244" t="str">
        <f t="shared" si="105"/>
        <v>48018</v>
      </c>
      <c r="H1244" t="s">
        <v>512</v>
      </c>
      <c r="I1244" t="str">
        <f t="shared" si="106"/>
        <v>48018</v>
      </c>
      <c r="J1244" t="s">
        <v>1488</v>
      </c>
    </row>
    <row r="1245" spans="1:10" x14ac:dyDescent="0.25">
      <c r="A1245">
        <v>79</v>
      </c>
      <c r="B1245" t="str">
        <f t="shared" si="107"/>
        <v>48</v>
      </c>
      <c r="C1245" t="s">
        <v>1481</v>
      </c>
      <c r="D1245" t="str">
        <f>"020"</f>
        <v>020</v>
      </c>
      <c r="E1245" t="str">
        <f t="shared" si="104"/>
        <v>T. EUREKA</v>
      </c>
      <c r="F1245" t="s">
        <v>511</v>
      </c>
      <c r="G1245" t="str">
        <f t="shared" si="105"/>
        <v>48020</v>
      </c>
      <c r="H1245" t="s">
        <v>512</v>
      </c>
      <c r="I1245" t="str">
        <f t="shared" si="106"/>
        <v>48020</v>
      </c>
      <c r="J1245" t="s">
        <v>1489</v>
      </c>
    </row>
    <row r="1246" spans="1:10" x14ac:dyDescent="0.25">
      <c r="A1246">
        <v>79</v>
      </c>
      <c r="B1246" t="str">
        <f t="shared" si="107"/>
        <v>48</v>
      </c>
      <c r="C1246" t="s">
        <v>1481</v>
      </c>
      <c r="D1246" t="str">
        <f>"022"</f>
        <v>022</v>
      </c>
      <c r="E1246" t="str">
        <f t="shared" si="104"/>
        <v>T. FARMINGTON</v>
      </c>
      <c r="F1246" t="s">
        <v>511</v>
      </c>
      <c r="G1246" t="str">
        <f t="shared" si="105"/>
        <v>48022</v>
      </c>
      <c r="H1246" t="s">
        <v>512</v>
      </c>
      <c r="I1246" t="str">
        <f t="shared" si="106"/>
        <v>48022</v>
      </c>
      <c r="J1246" t="s">
        <v>1118</v>
      </c>
    </row>
    <row r="1247" spans="1:10" x14ac:dyDescent="0.25">
      <c r="A1247">
        <v>79</v>
      </c>
      <c r="B1247" t="str">
        <f t="shared" si="107"/>
        <v>48</v>
      </c>
      <c r="C1247" t="s">
        <v>1481</v>
      </c>
      <c r="D1247" t="str">
        <f>"024"</f>
        <v>024</v>
      </c>
      <c r="E1247" t="str">
        <f t="shared" si="104"/>
        <v>T. GARFIELD</v>
      </c>
      <c r="F1247" t="s">
        <v>511</v>
      </c>
      <c r="G1247" t="str">
        <f t="shared" si="105"/>
        <v>48024</v>
      </c>
      <c r="H1247" t="s">
        <v>512</v>
      </c>
      <c r="I1247" t="str">
        <f t="shared" si="106"/>
        <v>48024</v>
      </c>
      <c r="J1247" t="s">
        <v>1102</v>
      </c>
    </row>
    <row r="1248" spans="1:10" x14ac:dyDescent="0.25">
      <c r="A1248">
        <v>79</v>
      </c>
      <c r="B1248" t="str">
        <f t="shared" si="107"/>
        <v>48</v>
      </c>
      <c r="C1248" t="s">
        <v>1481</v>
      </c>
      <c r="D1248" t="str">
        <f>"026"</f>
        <v>026</v>
      </c>
      <c r="E1248" t="str">
        <f t="shared" si="104"/>
        <v>T. GEORGETOWN</v>
      </c>
      <c r="F1248" t="s">
        <v>511</v>
      </c>
      <c r="G1248" t="str">
        <f t="shared" si="105"/>
        <v>48026</v>
      </c>
      <c r="H1248" t="s">
        <v>512</v>
      </c>
      <c r="I1248" t="str">
        <f t="shared" si="106"/>
        <v>48026</v>
      </c>
      <c r="J1248" t="s">
        <v>1490</v>
      </c>
    </row>
    <row r="1249" spans="1:10" x14ac:dyDescent="0.25">
      <c r="A1249">
        <v>79</v>
      </c>
      <c r="B1249" t="str">
        <f t="shared" si="107"/>
        <v>48</v>
      </c>
      <c r="C1249" t="s">
        <v>1481</v>
      </c>
      <c r="D1249" t="str">
        <f>"028"</f>
        <v>028</v>
      </c>
      <c r="E1249" t="str">
        <f t="shared" si="104"/>
        <v>T. JOHNSTOWN</v>
      </c>
      <c r="F1249" t="s">
        <v>511</v>
      </c>
      <c r="G1249" t="str">
        <f t="shared" si="105"/>
        <v>48028</v>
      </c>
      <c r="H1249" t="s">
        <v>512</v>
      </c>
      <c r="I1249" t="str">
        <f t="shared" si="106"/>
        <v>48028</v>
      </c>
      <c r="J1249" t="s">
        <v>1491</v>
      </c>
    </row>
    <row r="1250" spans="1:10" x14ac:dyDescent="0.25">
      <c r="A1250">
        <v>79</v>
      </c>
      <c r="B1250" t="str">
        <f t="shared" si="107"/>
        <v>48</v>
      </c>
      <c r="C1250" t="s">
        <v>1481</v>
      </c>
      <c r="D1250" t="str">
        <f>"030"</f>
        <v>030</v>
      </c>
      <c r="E1250" t="str">
        <f t="shared" si="104"/>
        <v>T. LAKETOWN</v>
      </c>
      <c r="F1250" t="s">
        <v>511</v>
      </c>
      <c r="G1250" t="str">
        <f t="shared" si="105"/>
        <v>48030</v>
      </c>
      <c r="H1250" t="s">
        <v>512</v>
      </c>
      <c r="I1250" t="str">
        <f t="shared" si="106"/>
        <v>48030</v>
      </c>
      <c r="J1250" t="s">
        <v>1492</v>
      </c>
    </row>
    <row r="1251" spans="1:10" x14ac:dyDescent="0.25">
      <c r="A1251">
        <v>79</v>
      </c>
      <c r="B1251" t="str">
        <f t="shared" si="107"/>
        <v>48</v>
      </c>
      <c r="C1251" t="s">
        <v>1481</v>
      </c>
      <c r="D1251" t="str">
        <f>"032"</f>
        <v>032</v>
      </c>
      <c r="E1251" t="str">
        <f t="shared" si="104"/>
        <v>T. LINCOLN</v>
      </c>
      <c r="F1251" t="s">
        <v>511</v>
      </c>
      <c r="G1251" t="str">
        <f t="shared" si="105"/>
        <v>48032</v>
      </c>
      <c r="H1251" t="s">
        <v>512</v>
      </c>
      <c r="I1251" t="str">
        <f t="shared" si="106"/>
        <v>48032</v>
      </c>
      <c r="J1251" t="s">
        <v>520</v>
      </c>
    </row>
    <row r="1252" spans="1:10" x14ac:dyDescent="0.25">
      <c r="A1252">
        <v>79</v>
      </c>
      <c r="B1252" t="str">
        <f t="shared" si="107"/>
        <v>48</v>
      </c>
      <c r="C1252" t="s">
        <v>1481</v>
      </c>
      <c r="D1252" t="str">
        <f>"034"</f>
        <v>034</v>
      </c>
      <c r="E1252" t="str">
        <f t="shared" si="104"/>
        <v>T. LORAIN</v>
      </c>
      <c r="F1252" t="s">
        <v>511</v>
      </c>
      <c r="G1252" t="str">
        <f t="shared" si="105"/>
        <v>48034</v>
      </c>
      <c r="H1252" t="s">
        <v>512</v>
      </c>
      <c r="I1252" t="str">
        <f t="shared" si="106"/>
        <v>48034</v>
      </c>
      <c r="J1252" t="s">
        <v>1493</v>
      </c>
    </row>
    <row r="1253" spans="1:10" x14ac:dyDescent="0.25">
      <c r="A1253">
        <v>79</v>
      </c>
      <c r="B1253" t="str">
        <f t="shared" si="107"/>
        <v>48</v>
      </c>
      <c r="C1253" t="s">
        <v>1481</v>
      </c>
      <c r="D1253" t="str">
        <f>"036"</f>
        <v>036</v>
      </c>
      <c r="E1253" t="str">
        <f t="shared" si="104"/>
        <v>T. LUCK</v>
      </c>
      <c r="F1253" t="s">
        <v>511</v>
      </c>
      <c r="G1253" t="str">
        <f t="shared" si="105"/>
        <v>48036</v>
      </c>
      <c r="H1253" t="s">
        <v>512</v>
      </c>
      <c r="I1253" t="str">
        <f t="shared" si="106"/>
        <v>48036</v>
      </c>
      <c r="J1253" t="s">
        <v>1494</v>
      </c>
    </row>
    <row r="1254" spans="1:10" x14ac:dyDescent="0.25">
      <c r="A1254">
        <v>79</v>
      </c>
      <c r="B1254" t="str">
        <f t="shared" si="107"/>
        <v>48</v>
      </c>
      <c r="C1254" t="s">
        <v>1481</v>
      </c>
      <c r="D1254" t="str">
        <f>"038"</f>
        <v>038</v>
      </c>
      <c r="E1254" t="str">
        <f t="shared" si="104"/>
        <v>T. MCKINLEY</v>
      </c>
      <c r="F1254" t="s">
        <v>511</v>
      </c>
      <c r="G1254" t="str">
        <f t="shared" si="105"/>
        <v>48038</v>
      </c>
      <c r="H1254" t="s">
        <v>512</v>
      </c>
      <c r="I1254" t="str">
        <f t="shared" si="106"/>
        <v>48038</v>
      </c>
      <c r="J1254" t="s">
        <v>1495</v>
      </c>
    </row>
    <row r="1255" spans="1:10" x14ac:dyDescent="0.25">
      <c r="A1255">
        <v>79</v>
      </c>
      <c r="B1255" t="str">
        <f t="shared" si="107"/>
        <v>48</v>
      </c>
      <c r="C1255" t="s">
        <v>1481</v>
      </c>
      <c r="D1255" t="str">
        <f>"040"</f>
        <v>040</v>
      </c>
      <c r="E1255" t="str">
        <f t="shared" si="104"/>
        <v>T. MILLTOWN</v>
      </c>
      <c r="F1255" t="s">
        <v>511</v>
      </c>
      <c r="G1255" t="str">
        <f t="shared" si="105"/>
        <v>48040</v>
      </c>
      <c r="H1255" t="s">
        <v>512</v>
      </c>
      <c r="I1255" t="str">
        <f t="shared" si="106"/>
        <v>48040</v>
      </c>
      <c r="J1255" t="s">
        <v>1496</v>
      </c>
    </row>
    <row r="1256" spans="1:10" x14ac:dyDescent="0.25">
      <c r="A1256">
        <v>79</v>
      </c>
      <c r="B1256" t="str">
        <f t="shared" si="107"/>
        <v>48</v>
      </c>
      <c r="C1256" t="s">
        <v>1481</v>
      </c>
      <c r="D1256" t="str">
        <f>"042"</f>
        <v>042</v>
      </c>
      <c r="E1256" t="str">
        <f t="shared" si="104"/>
        <v>T. OSCEOLA</v>
      </c>
      <c r="F1256" t="s">
        <v>511</v>
      </c>
      <c r="G1256" t="str">
        <f t="shared" si="105"/>
        <v>48042</v>
      </c>
      <c r="H1256" t="s">
        <v>512</v>
      </c>
      <c r="I1256" t="str">
        <f t="shared" si="106"/>
        <v>48042</v>
      </c>
      <c r="J1256" t="s">
        <v>975</v>
      </c>
    </row>
    <row r="1257" spans="1:10" x14ac:dyDescent="0.25">
      <c r="A1257">
        <v>79</v>
      </c>
      <c r="B1257" t="str">
        <f t="shared" si="107"/>
        <v>48</v>
      </c>
      <c r="C1257" t="s">
        <v>1481</v>
      </c>
      <c r="D1257" t="str">
        <f>"044"</f>
        <v>044</v>
      </c>
      <c r="E1257" t="str">
        <f t="shared" si="104"/>
        <v>T. SAINT CROIX FALLS</v>
      </c>
      <c r="F1257" t="s">
        <v>511</v>
      </c>
      <c r="G1257" t="str">
        <f t="shared" si="105"/>
        <v>48044</v>
      </c>
      <c r="H1257" t="s">
        <v>512</v>
      </c>
      <c r="I1257" t="str">
        <f t="shared" si="106"/>
        <v>48044</v>
      </c>
      <c r="J1257" t="s">
        <v>1497</v>
      </c>
    </row>
    <row r="1258" spans="1:10" x14ac:dyDescent="0.25">
      <c r="A1258">
        <v>79</v>
      </c>
      <c r="B1258" t="str">
        <f t="shared" si="107"/>
        <v>48</v>
      </c>
      <c r="C1258" t="s">
        <v>1481</v>
      </c>
      <c r="D1258" t="str">
        <f>"046"</f>
        <v>046</v>
      </c>
      <c r="E1258" t="str">
        <f t="shared" si="104"/>
        <v>T. STERLING</v>
      </c>
      <c r="F1258" t="s">
        <v>511</v>
      </c>
      <c r="G1258" t="str">
        <f t="shared" si="105"/>
        <v>48046</v>
      </c>
      <c r="H1258" t="s">
        <v>512</v>
      </c>
      <c r="I1258" t="str">
        <f t="shared" si="106"/>
        <v>48046</v>
      </c>
      <c r="J1258" t="s">
        <v>1498</v>
      </c>
    </row>
    <row r="1259" spans="1:10" x14ac:dyDescent="0.25">
      <c r="A1259">
        <v>79</v>
      </c>
      <c r="B1259" t="str">
        <f t="shared" si="107"/>
        <v>48</v>
      </c>
      <c r="C1259" t="s">
        <v>1481</v>
      </c>
      <c r="D1259" t="str">
        <f>"048"</f>
        <v>048</v>
      </c>
      <c r="E1259" t="str">
        <f t="shared" si="104"/>
        <v>T. WEST SWEDEN</v>
      </c>
      <c r="F1259" t="s">
        <v>511</v>
      </c>
      <c r="G1259" t="str">
        <f t="shared" si="105"/>
        <v>48048</v>
      </c>
      <c r="H1259" t="s">
        <v>512</v>
      </c>
      <c r="I1259" t="str">
        <f t="shared" si="106"/>
        <v>48048</v>
      </c>
      <c r="J1259" t="s">
        <v>1499</v>
      </c>
    </row>
    <row r="1260" spans="1:10" x14ac:dyDescent="0.25">
      <c r="A1260">
        <v>79</v>
      </c>
      <c r="B1260" t="str">
        <f t="shared" si="107"/>
        <v>48</v>
      </c>
      <c r="C1260" t="s">
        <v>1481</v>
      </c>
      <c r="D1260" t="str">
        <f>"106"</f>
        <v>106</v>
      </c>
      <c r="E1260" t="str">
        <f t="shared" si="104"/>
        <v>V. BALSAM LAKE</v>
      </c>
      <c r="F1260" t="s">
        <v>530</v>
      </c>
      <c r="G1260" t="str">
        <f t="shared" si="105"/>
        <v>48106</v>
      </c>
      <c r="H1260" t="s">
        <v>531</v>
      </c>
      <c r="I1260" t="str">
        <f t="shared" si="106"/>
        <v>48106</v>
      </c>
      <c r="J1260" t="s">
        <v>1484</v>
      </c>
    </row>
    <row r="1261" spans="1:10" x14ac:dyDescent="0.25">
      <c r="A1261">
        <v>79</v>
      </c>
      <c r="B1261" t="str">
        <f t="shared" si="107"/>
        <v>48</v>
      </c>
      <c r="C1261" t="s">
        <v>1481</v>
      </c>
      <c r="D1261" t="str">
        <f>"111"</f>
        <v>111</v>
      </c>
      <c r="E1261" t="str">
        <f t="shared" si="104"/>
        <v>V. CENTURIA</v>
      </c>
      <c r="F1261" t="s">
        <v>530</v>
      </c>
      <c r="G1261" t="str">
        <f t="shared" si="105"/>
        <v>48111</v>
      </c>
      <c r="H1261" t="s">
        <v>531</v>
      </c>
      <c r="I1261" t="str">
        <f t="shared" si="106"/>
        <v>48111</v>
      </c>
      <c r="J1261" t="s">
        <v>1500</v>
      </c>
    </row>
    <row r="1262" spans="1:10" x14ac:dyDescent="0.25">
      <c r="A1262">
        <v>79</v>
      </c>
      <c r="B1262" t="str">
        <f t="shared" si="107"/>
        <v>48</v>
      </c>
      <c r="C1262" t="s">
        <v>1481</v>
      </c>
      <c r="D1262" t="str">
        <f>"112"</f>
        <v>112</v>
      </c>
      <c r="E1262" t="str">
        <f t="shared" si="104"/>
        <v>V. CLAYTON</v>
      </c>
      <c r="F1262" t="s">
        <v>530</v>
      </c>
      <c r="G1262" t="str">
        <f t="shared" si="105"/>
        <v>48112</v>
      </c>
      <c r="H1262" t="s">
        <v>531</v>
      </c>
      <c r="I1262" t="str">
        <f t="shared" si="106"/>
        <v>48112</v>
      </c>
      <c r="J1262" t="s">
        <v>783</v>
      </c>
    </row>
    <row r="1263" spans="1:10" x14ac:dyDescent="0.25">
      <c r="A1263">
        <v>79</v>
      </c>
      <c r="B1263" t="str">
        <f t="shared" si="107"/>
        <v>48</v>
      </c>
      <c r="C1263" t="s">
        <v>1481</v>
      </c>
      <c r="D1263" t="str">
        <f>"113"</f>
        <v>113</v>
      </c>
      <c r="E1263" t="str">
        <f t="shared" si="104"/>
        <v>V. CLEAR LAKE</v>
      </c>
      <c r="F1263" t="s">
        <v>530</v>
      </c>
      <c r="G1263" t="str">
        <f t="shared" si="105"/>
        <v>48113</v>
      </c>
      <c r="H1263" t="s">
        <v>531</v>
      </c>
      <c r="I1263" t="str">
        <f t="shared" si="106"/>
        <v>48113</v>
      </c>
      <c r="J1263" t="s">
        <v>1488</v>
      </c>
    </row>
    <row r="1264" spans="1:10" x14ac:dyDescent="0.25">
      <c r="A1264">
        <v>79</v>
      </c>
      <c r="B1264" t="str">
        <f t="shared" si="107"/>
        <v>48</v>
      </c>
      <c r="C1264" t="s">
        <v>1481</v>
      </c>
      <c r="D1264" t="str">
        <f>"116"</f>
        <v>116</v>
      </c>
      <c r="E1264" t="str">
        <f t="shared" si="104"/>
        <v>V. DRESSER</v>
      </c>
      <c r="F1264" t="s">
        <v>530</v>
      </c>
      <c r="G1264" t="str">
        <f t="shared" si="105"/>
        <v>48116</v>
      </c>
      <c r="H1264" t="s">
        <v>531</v>
      </c>
      <c r="I1264" t="str">
        <f t="shared" si="106"/>
        <v>48116</v>
      </c>
      <c r="J1264" t="s">
        <v>1501</v>
      </c>
    </row>
    <row r="1265" spans="1:10" x14ac:dyDescent="0.25">
      <c r="A1265">
        <v>79</v>
      </c>
      <c r="B1265" t="str">
        <f t="shared" si="107"/>
        <v>48</v>
      </c>
      <c r="C1265" t="s">
        <v>1481</v>
      </c>
      <c r="D1265" t="str">
        <f>"126"</f>
        <v>126</v>
      </c>
      <c r="E1265" t="str">
        <f t="shared" si="104"/>
        <v>V. FREDERIC</v>
      </c>
      <c r="F1265" t="s">
        <v>530</v>
      </c>
      <c r="G1265" t="str">
        <f t="shared" si="105"/>
        <v>48126</v>
      </c>
      <c r="H1265" t="s">
        <v>531</v>
      </c>
      <c r="I1265" t="str">
        <f t="shared" si="106"/>
        <v>48126</v>
      </c>
      <c r="J1265" t="s">
        <v>1502</v>
      </c>
    </row>
    <row r="1266" spans="1:10" x14ac:dyDescent="0.25">
      <c r="A1266">
        <v>79</v>
      </c>
      <c r="B1266" t="str">
        <f t="shared" si="107"/>
        <v>48</v>
      </c>
      <c r="C1266" t="s">
        <v>1481</v>
      </c>
      <c r="D1266" t="str">
        <f>"146"</f>
        <v>146</v>
      </c>
      <c r="E1266" t="str">
        <f t="shared" si="104"/>
        <v>V. LUCK</v>
      </c>
      <c r="F1266" t="s">
        <v>530</v>
      </c>
      <c r="G1266" t="str">
        <f t="shared" si="105"/>
        <v>48146</v>
      </c>
      <c r="H1266" t="s">
        <v>531</v>
      </c>
      <c r="I1266" t="str">
        <f t="shared" si="106"/>
        <v>48146</v>
      </c>
      <c r="J1266" t="s">
        <v>1494</v>
      </c>
    </row>
    <row r="1267" spans="1:10" x14ac:dyDescent="0.25">
      <c r="A1267">
        <v>79</v>
      </c>
      <c r="B1267" t="str">
        <f t="shared" si="107"/>
        <v>48</v>
      </c>
      <c r="C1267" t="s">
        <v>1481</v>
      </c>
      <c r="D1267" t="str">
        <f>"151"</f>
        <v>151</v>
      </c>
      <c r="E1267" t="str">
        <f t="shared" si="104"/>
        <v>V. MILLTOWN</v>
      </c>
      <c r="F1267" t="s">
        <v>530</v>
      </c>
      <c r="G1267" t="str">
        <f t="shared" si="105"/>
        <v>48151</v>
      </c>
      <c r="H1267" t="s">
        <v>531</v>
      </c>
      <c r="I1267" t="str">
        <f t="shared" si="106"/>
        <v>48151</v>
      </c>
      <c r="J1267" t="s">
        <v>1496</v>
      </c>
    </row>
    <row r="1268" spans="1:10" x14ac:dyDescent="0.25">
      <c r="A1268">
        <v>79</v>
      </c>
      <c r="B1268" t="str">
        <f t="shared" si="107"/>
        <v>48</v>
      </c>
      <c r="C1268" t="s">
        <v>1481</v>
      </c>
      <c r="D1268" t="str">
        <f>"165"</f>
        <v>165</v>
      </c>
      <c r="E1268" t="str">
        <f t="shared" si="104"/>
        <v>V. OSCEOLA</v>
      </c>
      <c r="F1268" t="s">
        <v>530</v>
      </c>
      <c r="G1268" t="str">
        <f t="shared" si="105"/>
        <v>48165</v>
      </c>
      <c r="H1268" t="s">
        <v>531</v>
      </c>
      <c r="I1268" t="str">
        <f t="shared" si="106"/>
        <v>48165</v>
      </c>
      <c r="J1268" t="s">
        <v>975</v>
      </c>
    </row>
    <row r="1269" spans="1:10" x14ac:dyDescent="0.25">
      <c r="A1269">
        <v>79</v>
      </c>
      <c r="B1269" t="str">
        <f t="shared" si="107"/>
        <v>48</v>
      </c>
      <c r="C1269" t="s">
        <v>1481</v>
      </c>
      <c r="D1269" t="str">
        <f>"168"</f>
        <v>168</v>
      </c>
      <c r="E1269" t="str">
        <f t="shared" si="104"/>
        <v>V. TURTLE LAKE</v>
      </c>
      <c r="F1269" t="s">
        <v>530</v>
      </c>
      <c r="G1269" t="str">
        <f t="shared" si="105"/>
        <v>48168</v>
      </c>
      <c r="H1269" t="s">
        <v>531</v>
      </c>
      <c r="I1269" t="str">
        <f t="shared" si="106"/>
        <v>48168</v>
      </c>
      <c r="J1269" t="s">
        <v>576</v>
      </c>
    </row>
    <row r="1270" spans="1:10" x14ac:dyDescent="0.25">
      <c r="A1270">
        <v>79</v>
      </c>
      <c r="B1270" t="str">
        <f t="shared" si="107"/>
        <v>48</v>
      </c>
      <c r="C1270" t="s">
        <v>1481</v>
      </c>
      <c r="D1270" t="str">
        <f>"201"</f>
        <v>201</v>
      </c>
      <c r="E1270" t="str">
        <f t="shared" si="104"/>
        <v>C. AMERY</v>
      </c>
      <c r="F1270" t="s">
        <v>533</v>
      </c>
      <c r="G1270" t="str">
        <f t="shared" si="105"/>
        <v>48201</v>
      </c>
      <c r="H1270" t="s">
        <v>534</v>
      </c>
      <c r="I1270" t="str">
        <f t="shared" si="106"/>
        <v>48201</v>
      </c>
      <c r="J1270" t="s">
        <v>1503</v>
      </c>
    </row>
    <row r="1271" spans="1:10" x14ac:dyDescent="0.25">
      <c r="A1271">
        <v>79</v>
      </c>
      <c r="B1271" t="str">
        <f t="shared" si="107"/>
        <v>48</v>
      </c>
      <c r="C1271" t="s">
        <v>1481</v>
      </c>
      <c r="D1271" t="str">
        <f>"281"</f>
        <v>281</v>
      </c>
      <c r="E1271" t="str">
        <f t="shared" si="104"/>
        <v>C. SAINT CROIX FALLS</v>
      </c>
      <c r="F1271" t="s">
        <v>533</v>
      </c>
      <c r="G1271" t="str">
        <f t="shared" si="105"/>
        <v>48281</v>
      </c>
      <c r="H1271" t="s">
        <v>534</v>
      </c>
      <c r="I1271" t="str">
        <f t="shared" si="106"/>
        <v>48281</v>
      </c>
      <c r="J1271" t="s">
        <v>1497</v>
      </c>
    </row>
    <row r="1272" spans="1:10" x14ac:dyDescent="0.25">
      <c r="A1272">
        <v>81</v>
      </c>
      <c r="B1272" t="str">
        <f t="shared" ref="B1272:B1299" si="108">"49"</f>
        <v>49</v>
      </c>
      <c r="C1272" t="s">
        <v>1504</v>
      </c>
      <c r="D1272" t="str">
        <f>"002"</f>
        <v>002</v>
      </c>
      <c r="E1272" t="str">
        <f t="shared" si="104"/>
        <v>T. ALBAN</v>
      </c>
      <c r="F1272" t="s">
        <v>511</v>
      </c>
      <c r="G1272" t="str">
        <f t="shared" si="105"/>
        <v>49002</v>
      </c>
      <c r="H1272" t="s">
        <v>512</v>
      </c>
      <c r="I1272" t="str">
        <f t="shared" si="106"/>
        <v>49002</v>
      </c>
      <c r="J1272" t="s">
        <v>1505</v>
      </c>
    </row>
    <row r="1273" spans="1:10" x14ac:dyDescent="0.25">
      <c r="A1273">
        <v>81</v>
      </c>
      <c r="B1273" t="str">
        <f t="shared" si="108"/>
        <v>49</v>
      </c>
      <c r="C1273" t="s">
        <v>1504</v>
      </c>
      <c r="D1273" t="str">
        <f>"004"</f>
        <v>004</v>
      </c>
      <c r="E1273" t="str">
        <f t="shared" si="104"/>
        <v>T. ALMOND</v>
      </c>
      <c r="F1273" t="s">
        <v>511</v>
      </c>
      <c r="G1273" t="str">
        <f t="shared" si="105"/>
        <v>49004</v>
      </c>
      <c r="H1273" t="s">
        <v>512</v>
      </c>
      <c r="I1273" t="str">
        <f t="shared" si="106"/>
        <v>49004</v>
      </c>
      <c r="J1273" t="s">
        <v>1506</v>
      </c>
    </row>
    <row r="1274" spans="1:10" x14ac:dyDescent="0.25">
      <c r="A1274">
        <v>81</v>
      </c>
      <c r="B1274" t="str">
        <f t="shared" si="108"/>
        <v>49</v>
      </c>
      <c r="C1274" t="s">
        <v>1504</v>
      </c>
      <c r="D1274" t="str">
        <f>"006"</f>
        <v>006</v>
      </c>
      <c r="E1274" t="str">
        <f t="shared" si="104"/>
        <v>T. AMHERST</v>
      </c>
      <c r="F1274" t="s">
        <v>511</v>
      </c>
      <c r="G1274" t="str">
        <f t="shared" si="105"/>
        <v>49006</v>
      </c>
      <c r="H1274" t="s">
        <v>512</v>
      </c>
      <c r="I1274" t="str">
        <f t="shared" si="106"/>
        <v>49006</v>
      </c>
      <c r="J1274" t="s">
        <v>1507</v>
      </c>
    </row>
    <row r="1275" spans="1:10" x14ac:dyDescent="0.25">
      <c r="A1275">
        <v>81</v>
      </c>
      <c r="B1275" t="str">
        <f t="shared" si="108"/>
        <v>49</v>
      </c>
      <c r="C1275" t="s">
        <v>1504</v>
      </c>
      <c r="D1275" t="str">
        <f>"008"</f>
        <v>008</v>
      </c>
      <c r="E1275" t="str">
        <f t="shared" si="104"/>
        <v>T. BELMONT</v>
      </c>
      <c r="F1275" t="s">
        <v>511</v>
      </c>
      <c r="G1275" t="str">
        <f t="shared" si="105"/>
        <v>49008</v>
      </c>
      <c r="H1275" t="s">
        <v>512</v>
      </c>
      <c r="I1275" t="str">
        <f t="shared" si="106"/>
        <v>49008</v>
      </c>
      <c r="J1275" t="s">
        <v>1192</v>
      </c>
    </row>
    <row r="1276" spans="1:10" x14ac:dyDescent="0.25">
      <c r="A1276">
        <v>81</v>
      </c>
      <c r="B1276" t="str">
        <f t="shared" si="108"/>
        <v>49</v>
      </c>
      <c r="C1276" t="s">
        <v>1504</v>
      </c>
      <c r="D1276" t="str">
        <f>"010"</f>
        <v>010</v>
      </c>
      <c r="E1276" t="str">
        <f t="shared" si="104"/>
        <v>T. BUENA VISTA</v>
      </c>
      <c r="F1276" t="s">
        <v>511</v>
      </c>
      <c r="G1276" t="str">
        <f t="shared" si="105"/>
        <v>49010</v>
      </c>
      <c r="H1276" t="s">
        <v>512</v>
      </c>
      <c r="I1276" t="str">
        <f t="shared" si="106"/>
        <v>49010</v>
      </c>
      <c r="J1276" t="s">
        <v>1508</v>
      </c>
    </row>
    <row r="1277" spans="1:10" x14ac:dyDescent="0.25">
      <c r="A1277">
        <v>81</v>
      </c>
      <c r="B1277" t="str">
        <f t="shared" si="108"/>
        <v>49</v>
      </c>
      <c r="C1277" t="s">
        <v>1504</v>
      </c>
      <c r="D1277" t="str">
        <f>"012"</f>
        <v>012</v>
      </c>
      <c r="E1277" t="str">
        <f t="shared" si="104"/>
        <v>T. CARSON</v>
      </c>
      <c r="F1277" t="s">
        <v>511</v>
      </c>
      <c r="G1277" t="str">
        <f t="shared" si="105"/>
        <v>49012</v>
      </c>
      <c r="H1277" t="s">
        <v>512</v>
      </c>
      <c r="I1277" t="str">
        <f t="shared" si="106"/>
        <v>49012</v>
      </c>
      <c r="J1277" t="s">
        <v>1509</v>
      </c>
    </row>
    <row r="1278" spans="1:10" x14ac:dyDescent="0.25">
      <c r="A1278">
        <v>81</v>
      </c>
      <c r="B1278" t="str">
        <f t="shared" si="108"/>
        <v>49</v>
      </c>
      <c r="C1278" t="s">
        <v>1504</v>
      </c>
      <c r="D1278" t="str">
        <f>"014"</f>
        <v>014</v>
      </c>
      <c r="E1278" t="str">
        <f t="shared" si="104"/>
        <v>T. DEWEY</v>
      </c>
      <c r="F1278" t="s">
        <v>511</v>
      </c>
      <c r="G1278" t="str">
        <f t="shared" si="105"/>
        <v>49014</v>
      </c>
      <c r="H1278" t="s">
        <v>512</v>
      </c>
      <c r="I1278" t="str">
        <f t="shared" si="106"/>
        <v>49014</v>
      </c>
      <c r="J1278" t="s">
        <v>653</v>
      </c>
    </row>
    <row r="1279" spans="1:10" x14ac:dyDescent="0.25">
      <c r="A1279">
        <v>81</v>
      </c>
      <c r="B1279" t="str">
        <f t="shared" si="108"/>
        <v>49</v>
      </c>
      <c r="C1279" t="s">
        <v>1504</v>
      </c>
      <c r="D1279" t="str">
        <f>"016"</f>
        <v>016</v>
      </c>
      <c r="E1279" t="str">
        <f t="shared" si="104"/>
        <v>T. EAU PLEINE</v>
      </c>
      <c r="F1279" t="s">
        <v>511</v>
      </c>
      <c r="G1279" t="str">
        <f t="shared" si="105"/>
        <v>49016</v>
      </c>
      <c r="H1279" t="s">
        <v>512</v>
      </c>
      <c r="I1279" t="str">
        <f t="shared" si="106"/>
        <v>49016</v>
      </c>
      <c r="J1279" t="s">
        <v>1266</v>
      </c>
    </row>
    <row r="1280" spans="1:10" x14ac:dyDescent="0.25">
      <c r="A1280">
        <v>81</v>
      </c>
      <c r="B1280" t="str">
        <f t="shared" si="108"/>
        <v>49</v>
      </c>
      <c r="C1280" t="s">
        <v>1504</v>
      </c>
      <c r="D1280" t="str">
        <f>"018"</f>
        <v>018</v>
      </c>
      <c r="E1280" t="str">
        <f t="shared" si="104"/>
        <v>T. GRANT</v>
      </c>
      <c r="F1280" t="s">
        <v>511</v>
      </c>
      <c r="G1280" t="str">
        <f t="shared" si="105"/>
        <v>49018</v>
      </c>
      <c r="H1280" t="s">
        <v>512</v>
      </c>
      <c r="I1280" t="str">
        <f t="shared" si="106"/>
        <v>49018</v>
      </c>
      <c r="J1280" t="s">
        <v>721</v>
      </c>
    </row>
    <row r="1281" spans="1:10" x14ac:dyDescent="0.25">
      <c r="A1281">
        <v>81</v>
      </c>
      <c r="B1281" t="str">
        <f t="shared" si="108"/>
        <v>49</v>
      </c>
      <c r="C1281" t="s">
        <v>1504</v>
      </c>
      <c r="D1281" t="str">
        <f>"020"</f>
        <v>020</v>
      </c>
      <c r="E1281" t="str">
        <f t="shared" si="104"/>
        <v>T. HULL</v>
      </c>
      <c r="F1281" t="s">
        <v>511</v>
      </c>
      <c r="G1281" t="str">
        <f t="shared" si="105"/>
        <v>49020</v>
      </c>
      <c r="H1281" t="s">
        <v>512</v>
      </c>
      <c r="I1281" t="str">
        <f t="shared" si="106"/>
        <v>49020</v>
      </c>
      <c r="J1281" t="s">
        <v>1276</v>
      </c>
    </row>
    <row r="1282" spans="1:10" x14ac:dyDescent="0.25">
      <c r="A1282">
        <v>81</v>
      </c>
      <c r="B1282" t="str">
        <f t="shared" si="108"/>
        <v>49</v>
      </c>
      <c r="C1282" t="s">
        <v>1504</v>
      </c>
      <c r="D1282" t="str">
        <f>"022"</f>
        <v>022</v>
      </c>
      <c r="E1282" t="str">
        <f t="shared" ref="E1282:E1345" si="109">F1282&amp;J1282</f>
        <v>T. LANARK</v>
      </c>
      <c r="F1282" t="s">
        <v>511</v>
      </c>
      <c r="G1282" t="str">
        <f t="shared" ref="G1282:G1345" si="110">B1282&amp;D1282</f>
        <v>49022</v>
      </c>
      <c r="H1282" t="s">
        <v>512</v>
      </c>
      <c r="I1282" t="str">
        <f t="shared" si="106"/>
        <v>49022</v>
      </c>
      <c r="J1282" t="s">
        <v>1510</v>
      </c>
    </row>
    <row r="1283" spans="1:10" x14ac:dyDescent="0.25">
      <c r="A1283">
        <v>81</v>
      </c>
      <c r="B1283" t="str">
        <f t="shared" si="108"/>
        <v>49</v>
      </c>
      <c r="C1283" t="s">
        <v>1504</v>
      </c>
      <c r="D1283" t="str">
        <f>"024"</f>
        <v>024</v>
      </c>
      <c r="E1283" t="str">
        <f t="shared" si="109"/>
        <v>T. LINWOOD</v>
      </c>
      <c r="F1283" t="s">
        <v>511</v>
      </c>
      <c r="G1283" t="str">
        <f t="shared" si="110"/>
        <v>49024</v>
      </c>
      <c r="H1283" t="s">
        <v>512</v>
      </c>
      <c r="I1283" t="str">
        <f t="shared" ref="I1283:I1346" si="111">B1283&amp;D1283</f>
        <v>49024</v>
      </c>
      <c r="J1283" t="s">
        <v>1511</v>
      </c>
    </row>
    <row r="1284" spans="1:10" x14ac:dyDescent="0.25">
      <c r="A1284">
        <v>81</v>
      </c>
      <c r="B1284" t="str">
        <f t="shared" si="108"/>
        <v>49</v>
      </c>
      <c r="C1284" t="s">
        <v>1504</v>
      </c>
      <c r="D1284" t="str">
        <f>"026"</f>
        <v>026</v>
      </c>
      <c r="E1284" t="str">
        <f t="shared" si="109"/>
        <v>T. NEW HOPE</v>
      </c>
      <c r="F1284" t="s">
        <v>511</v>
      </c>
      <c r="G1284" t="str">
        <f t="shared" si="110"/>
        <v>49026</v>
      </c>
      <c r="H1284" t="s">
        <v>512</v>
      </c>
      <c r="I1284" t="str">
        <f t="shared" si="111"/>
        <v>49026</v>
      </c>
      <c r="J1284" t="s">
        <v>1512</v>
      </c>
    </row>
    <row r="1285" spans="1:10" x14ac:dyDescent="0.25">
      <c r="A1285">
        <v>81</v>
      </c>
      <c r="B1285" t="str">
        <f t="shared" si="108"/>
        <v>49</v>
      </c>
      <c r="C1285" t="s">
        <v>1504</v>
      </c>
      <c r="D1285" t="str">
        <f>"028"</f>
        <v>028</v>
      </c>
      <c r="E1285" t="str">
        <f t="shared" si="109"/>
        <v>T. PINE GROVE</v>
      </c>
      <c r="F1285" t="s">
        <v>511</v>
      </c>
      <c r="G1285" t="str">
        <f t="shared" si="110"/>
        <v>49028</v>
      </c>
      <c r="H1285" t="s">
        <v>512</v>
      </c>
      <c r="I1285" t="str">
        <f t="shared" si="111"/>
        <v>49028</v>
      </c>
      <c r="J1285" t="s">
        <v>1513</v>
      </c>
    </row>
    <row r="1286" spans="1:10" x14ac:dyDescent="0.25">
      <c r="A1286">
        <v>81</v>
      </c>
      <c r="B1286" t="str">
        <f t="shared" si="108"/>
        <v>49</v>
      </c>
      <c r="C1286" t="s">
        <v>1504</v>
      </c>
      <c r="D1286" t="str">
        <f>"030"</f>
        <v>030</v>
      </c>
      <c r="E1286" t="str">
        <f t="shared" si="109"/>
        <v>T. PLOVER</v>
      </c>
      <c r="F1286" t="s">
        <v>511</v>
      </c>
      <c r="G1286" t="str">
        <f t="shared" si="110"/>
        <v>49030</v>
      </c>
      <c r="H1286" t="s">
        <v>512</v>
      </c>
      <c r="I1286" t="str">
        <f t="shared" si="111"/>
        <v>49030</v>
      </c>
      <c r="J1286" t="s">
        <v>1283</v>
      </c>
    </row>
    <row r="1287" spans="1:10" x14ac:dyDescent="0.25">
      <c r="A1287">
        <v>81</v>
      </c>
      <c r="B1287" t="str">
        <f t="shared" si="108"/>
        <v>49</v>
      </c>
      <c r="C1287" t="s">
        <v>1504</v>
      </c>
      <c r="D1287" t="str">
        <f>"032"</f>
        <v>032</v>
      </c>
      <c r="E1287" t="str">
        <f t="shared" si="109"/>
        <v>T. SHARON</v>
      </c>
      <c r="F1287" t="s">
        <v>511</v>
      </c>
      <c r="G1287" t="str">
        <f t="shared" si="110"/>
        <v>49032</v>
      </c>
      <c r="H1287" t="s">
        <v>512</v>
      </c>
      <c r="I1287" t="str">
        <f t="shared" si="111"/>
        <v>49032</v>
      </c>
      <c r="J1287" t="s">
        <v>1514</v>
      </c>
    </row>
    <row r="1288" spans="1:10" x14ac:dyDescent="0.25">
      <c r="A1288">
        <v>81</v>
      </c>
      <c r="B1288" t="str">
        <f t="shared" si="108"/>
        <v>49</v>
      </c>
      <c r="C1288" t="s">
        <v>1504</v>
      </c>
      <c r="D1288" t="str">
        <f>"034"</f>
        <v>034</v>
      </c>
      <c r="E1288" t="str">
        <f t="shared" si="109"/>
        <v>T. STOCKTON</v>
      </c>
      <c r="F1288" t="s">
        <v>511</v>
      </c>
      <c r="G1288" t="str">
        <f t="shared" si="110"/>
        <v>49034</v>
      </c>
      <c r="H1288" t="s">
        <v>512</v>
      </c>
      <c r="I1288" t="str">
        <f t="shared" si="111"/>
        <v>49034</v>
      </c>
      <c r="J1288" t="s">
        <v>1515</v>
      </c>
    </row>
    <row r="1289" spans="1:10" x14ac:dyDescent="0.25">
      <c r="A1289">
        <v>81</v>
      </c>
      <c r="B1289" t="str">
        <f t="shared" si="108"/>
        <v>49</v>
      </c>
      <c r="C1289" t="s">
        <v>1504</v>
      </c>
      <c r="D1289" t="str">
        <f>"101"</f>
        <v>101</v>
      </c>
      <c r="E1289" t="str">
        <f t="shared" si="109"/>
        <v>V. ALMOND</v>
      </c>
      <c r="F1289" t="s">
        <v>530</v>
      </c>
      <c r="G1289" t="str">
        <f t="shared" si="110"/>
        <v>49101</v>
      </c>
      <c r="H1289" t="s">
        <v>531</v>
      </c>
      <c r="I1289" t="str">
        <f t="shared" si="111"/>
        <v>49101</v>
      </c>
      <c r="J1289" t="s">
        <v>1506</v>
      </c>
    </row>
    <row r="1290" spans="1:10" x14ac:dyDescent="0.25">
      <c r="A1290">
        <v>81</v>
      </c>
      <c r="B1290" t="str">
        <f t="shared" si="108"/>
        <v>49</v>
      </c>
      <c r="C1290" t="s">
        <v>1504</v>
      </c>
      <c r="D1290" t="str">
        <f>"102"</f>
        <v>102</v>
      </c>
      <c r="E1290" t="str">
        <f t="shared" si="109"/>
        <v>V. AMHERST</v>
      </c>
      <c r="F1290" t="s">
        <v>530</v>
      </c>
      <c r="G1290" t="str">
        <f t="shared" si="110"/>
        <v>49102</v>
      </c>
      <c r="H1290" t="s">
        <v>531</v>
      </c>
      <c r="I1290" t="str">
        <f t="shared" si="111"/>
        <v>49102</v>
      </c>
      <c r="J1290" t="s">
        <v>1507</v>
      </c>
    </row>
    <row r="1291" spans="1:10" x14ac:dyDescent="0.25">
      <c r="A1291">
        <v>81</v>
      </c>
      <c r="B1291" t="str">
        <f t="shared" si="108"/>
        <v>49</v>
      </c>
      <c r="C1291" t="s">
        <v>1504</v>
      </c>
      <c r="D1291" t="str">
        <f>"103"</f>
        <v>103</v>
      </c>
      <c r="E1291" t="str">
        <f t="shared" si="109"/>
        <v>V. AMHERST JUNCTION</v>
      </c>
      <c r="F1291" t="s">
        <v>530</v>
      </c>
      <c r="G1291" t="str">
        <f t="shared" si="110"/>
        <v>49103</v>
      </c>
      <c r="H1291" t="s">
        <v>531</v>
      </c>
      <c r="I1291" t="str">
        <f t="shared" si="111"/>
        <v>49103</v>
      </c>
      <c r="J1291" t="s">
        <v>1516</v>
      </c>
    </row>
    <row r="1292" spans="1:10" x14ac:dyDescent="0.25">
      <c r="A1292">
        <v>81</v>
      </c>
      <c r="B1292" t="str">
        <f t="shared" si="108"/>
        <v>49</v>
      </c>
      <c r="C1292" t="s">
        <v>1504</v>
      </c>
      <c r="D1292" t="str">
        <f>"141"</f>
        <v>141</v>
      </c>
      <c r="E1292" t="str">
        <f t="shared" si="109"/>
        <v>V. JUNCTION CITY</v>
      </c>
      <c r="F1292" t="s">
        <v>530</v>
      </c>
      <c r="G1292" t="str">
        <f t="shared" si="110"/>
        <v>49141</v>
      </c>
      <c r="H1292" t="s">
        <v>531</v>
      </c>
      <c r="I1292" t="str">
        <f t="shared" si="111"/>
        <v>49141</v>
      </c>
      <c r="J1292" t="s">
        <v>1517</v>
      </c>
    </row>
    <row r="1293" spans="1:10" x14ac:dyDescent="0.25">
      <c r="A1293">
        <v>81</v>
      </c>
      <c r="B1293" t="str">
        <f t="shared" si="108"/>
        <v>49</v>
      </c>
      <c r="C1293" t="s">
        <v>1504</v>
      </c>
      <c r="D1293" t="str">
        <f>"151"</f>
        <v>151</v>
      </c>
      <c r="E1293" t="str">
        <f t="shared" si="109"/>
        <v>V. MILLADORE</v>
      </c>
      <c r="F1293" t="s">
        <v>530</v>
      </c>
      <c r="G1293" t="str">
        <f t="shared" si="110"/>
        <v>49151</v>
      </c>
      <c r="H1293" t="s">
        <v>531</v>
      </c>
      <c r="I1293" t="str">
        <f t="shared" si="111"/>
        <v>49151</v>
      </c>
      <c r="J1293" t="s">
        <v>1518</v>
      </c>
    </row>
    <row r="1294" spans="1:10" x14ac:dyDescent="0.25">
      <c r="A1294">
        <v>81</v>
      </c>
      <c r="B1294" t="str">
        <f t="shared" si="108"/>
        <v>49</v>
      </c>
      <c r="C1294" t="s">
        <v>1504</v>
      </c>
      <c r="D1294" t="str">
        <f>"161"</f>
        <v>161</v>
      </c>
      <c r="E1294" t="str">
        <f t="shared" si="109"/>
        <v>V. NELSONVILLE</v>
      </c>
      <c r="F1294" t="s">
        <v>530</v>
      </c>
      <c r="G1294" t="str">
        <f t="shared" si="110"/>
        <v>49161</v>
      </c>
      <c r="H1294" t="s">
        <v>531</v>
      </c>
      <c r="I1294" t="str">
        <f t="shared" si="111"/>
        <v>49161</v>
      </c>
      <c r="J1294" t="s">
        <v>1519</v>
      </c>
    </row>
    <row r="1295" spans="1:10" x14ac:dyDescent="0.25">
      <c r="A1295">
        <v>81</v>
      </c>
      <c r="B1295" t="str">
        <f t="shared" si="108"/>
        <v>49</v>
      </c>
      <c r="C1295" t="s">
        <v>1504</v>
      </c>
      <c r="D1295" t="str">
        <f>"171"</f>
        <v>171</v>
      </c>
      <c r="E1295" t="str">
        <f t="shared" si="109"/>
        <v>V. PARK RIDGE</v>
      </c>
      <c r="F1295" t="s">
        <v>530</v>
      </c>
      <c r="G1295" t="str">
        <f t="shared" si="110"/>
        <v>49171</v>
      </c>
      <c r="H1295" t="s">
        <v>531</v>
      </c>
      <c r="I1295" t="str">
        <f t="shared" si="111"/>
        <v>49171</v>
      </c>
      <c r="J1295" t="s">
        <v>1520</v>
      </c>
    </row>
    <row r="1296" spans="1:10" x14ac:dyDescent="0.25">
      <c r="A1296">
        <v>81</v>
      </c>
      <c r="B1296" t="str">
        <f t="shared" si="108"/>
        <v>49</v>
      </c>
      <c r="C1296" t="s">
        <v>1504</v>
      </c>
      <c r="D1296" t="str">
        <f>"173"</f>
        <v>173</v>
      </c>
      <c r="E1296" t="str">
        <f t="shared" si="109"/>
        <v>V. PLOVER</v>
      </c>
      <c r="F1296" t="s">
        <v>530</v>
      </c>
      <c r="G1296" t="str">
        <f t="shared" si="110"/>
        <v>49173</v>
      </c>
      <c r="H1296" t="s">
        <v>531</v>
      </c>
      <c r="I1296" t="str">
        <f t="shared" si="111"/>
        <v>49173</v>
      </c>
      <c r="J1296" t="s">
        <v>1283</v>
      </c>
    </row>
    <row r="1297" spans="1:10" x14ac:dyDescent="0.25">
      <c r="A1297">
        <v>81</v>
      </c>
      <c r="B1297" t="str">
        <f t="shared" si="108"/>
        <v>49</v>
      </c>
      <c r="C1297" t="s">
        <v>1504</v>
      </c>
      <c r="D1297" t="str">
        <f>"176"</f>
        <v>176</v>
      </c>
      <c r="E1297" t="str">
        <f t="shared" si="109"/>
        <v>V. ROSHOLT</v>
      </c>
      <c r="F1297" t="s">
        <v>530</v>
      </c>
      <c r="G1297" t="str">
        <f t="shared" si="110"/>
        <v>49176</v>
      </c>
      <c r="H1297" t="s">
        <v>531</v>
      </c>
      <c r="I1297" t="str">
        <f t="shared" si="111"/>
        <v>49176</v>
      </c>
      <c r="J1297" t="s">
        <v>1521</v>
      </c>
    </row>
    <row r="1298" spans="1:10" x14ac:dyDescent="0.25">
      <c r="A1298">
        <v>81</v>
      </c>
      <c r="B1298" t="str">
        <f t="shared" si="108"/>
        <v>49</v>
      </c>
      <c r="C1298" t="s">
        <v>1504</v>
      </c>
      <c r="D1298" t="str">
        <f>"191"</f>
        <v>191</v>
      </c>
      <c r="E1298" t="str">
        <f t="shared" si="109"/>
        <v>V. WHITING</v>
      </c>
      <c r="F1298" t="s">
        <v>530</v>
      </c>
      <c r="G1298" t="str">
        <f t="shared" si="110"/>
        <v>49191</v>
      </c>
      <c r="H1298" t="s">
        <v>531</v>
      </c>
      <c r="I1298" t="str">
        <f t="shared" si="111"/>
        <v>49191</v>
      </c>
      <c r="J1298" t="s">
        <v>1522</v>
      </c>
    </row>
    <row r="1299" spans="1:10" x14ac:dyDescent="0.25">
      <c r="A1299">
        <v>81</v>
      </c>
      <c r="B1299" t="str">
        <f t="shared" si="108"/>
        <v>49</v>
      </c>
      <c r="C1299" t="s">
        <v>1504</v>
      </c>
      <c r="D1299" t="str">
        <f>"281"</f>
        <v>281</v>
      </c>
      <c r="E1299" t="str">
        <f t="shared" si="109"/>
        <v>C. STEVENS POINT</v>
      </c>
      <c r="F1299" t="s">
        <v>533</v>
      </c>
      <c r="G1299" t="str">
        <f t="shared" si="110"/>
        <v>49281</v>
      </c>
      <c r="H1299" t="s">
        <v>534</v>
      </c>
      <c r="I1299" t="str">
        <f t="shared" si="111"/>
        <v>49281</v>
      </c>
      <c r="J1299" t="s">
        <v>1523</v>
      </c>
    </row>
    <row r="1300" spans="1:10" x14ac:dyDescent="0.25">
      <c r="A1300">
        <v>79</v>
      </c>
      <c r="B1300" t="str">
        <f t="shared" ref="B1300:B1321" si="112">"50"</f>
        <v>50</v>
      </c>
      <c r="C1300" t="s">
        <v>1524</v>
      </c>
      <c r="D1300" t="str">
        <f>"002"</f>
        <v>002</v>
      </c>
      <c r="E1300" t="str">
        <f t="shared" si="109"/>
        <v>T. CATAWBA</v>
      </c>
      <c r="F1300" t="s">
        <v>511</v>
      </c>
      <c r="G1300" t="str">
        <f t="shared" si="110"/>
        <v>50002</v>
      </c>
      <c r="H1300" t="s">
        <v>512</v>
      </c>
      <c r="I1300" t="str">
        <f t="shared" si="111"/>
        <v>50002</v>
      </c>
      <c r="J1300" t="s">
        <v>1525</v>
      </c>
    </row>
    <row r="1301" spans="1:10" x14ac:dyDescent="0.25">
      <c r="A1301">
        <v>79</v>
      </c>
      <c r="B1301" t="str">
        <f t="shared" si="112"/>
        <v>50</v>
      </c>
      <c r="C1301" t="s">
        <v>1524</v>
      </c>
      <c r="D1301" t="str">
        <f>"004"</f>
        <v>004</v>
      </c>
      <c r="E1301" t="str">
        <f t="shared" si="109"/>
        <v>T. EISENSTEIN</v>
      </c>
      <c r="F1301" t="s">
        <v>511</v>
      </c>
      <c r="G1301" t="str">
        <f t="shared" si="110"/>
        <v>50004</v>
      </c>
      <c r="H1301" t="s">
        <v>512</v>
      </c>
      <c r="I1301" t="str">
        <f t="shared" si="111"/>
        <v>50004</v>
      </c>
      <c r="J1301" t="s">
        <v>1526</v>
      </c>
    </row>
    <row r="1302" spans="1:10" x14ac:dyDescent="0.25">
      <c r="A1302">
        <v>79</v>
      </c>
      <c r="B1302" t="str">
        <f t="shared" si="112"/>
        <v>50</v>
      </c>
      <c r="C1302" t="s">
        <v>1524</v>
      </c>
      <c r="D1302" t="str">
        <f>"006"</f>
        <v>006</v>
      </c>
      <c r="E1302" t="str">
        <f t="shared" si="109"/>
        <v>T. ELK</v>
      </c>
      <c r="F1302" t="s">
        <v>511</v>
      </c>
      <c r="G1302" t="str">
        <f t="shared" si="110"/>
        <v>50006</v>
      </c>
      <c r="H1302" t="s">
        <v>512</v>
      </c>
      <c r="I1302" t="str">
        <f t="shared" si="111"/>
        <v>50006</v>
      </c>
      <c r="J1302" t="s">
        <v>1527</v>
      </c>
    </row>
    <row r="1303" spans="1:10" x14ac:dyDescent="0.25">
      <c r="A1303">
        <v>79</v>
      </c>
      <c r="B1303" t="str">
        <f t="shared" si="112"/>
        <v>50</v>
      </c>
      <c r="C1303" t="s">
        <v>1524</v>
      </c>
      <c r="D1303" t="str">
        <f>"008"</f>
        <v>008</v>
      </c>
      <c r="E1303" t="str">
        <f t="shared" si="109"/>
        <v>T. EMERY</v>
      </c>
      <c r="F1303" t="s">
        <v>511</v>
      </c>
      <c r="G1303" t="str">
        <f t="shared" si="110"/>
        <v>50008</v>
      </c>
      <c r="H1303" t="s">
        <v>512</v>
      </c>
      <c r="I1303" t="str">
        <f t="shared" si="111"/>
        <v>50008</v>
      </c>
      <c r="J1303" t="s">
        <v>1528</v>
      </c>
    </row>
    <row r="1304" spans="1:10" x14ac:dyDescent="0.25">
      <c r="A1304">
        <v>79</v>
      </c>
      <c r="B1304" t="str">
        <f t="shared" si="112"/>
        <v>50</v>
      </c>
      <c r="C1304" t="s">
        <v>1524</v>
      </c>
      <c r="D1304" t="str">
        <f>"010"</f>
        <v>010</v>
      </c>
      <c r="E1304" t="str">
        <f t="shared" si="109"/>
        <v>T. FIFIELD</v>
      </c>
      <c r="F1304" t="s">
        <v>511</v>
      </c>
      <c r="G1304" t="str">
        <f t="shared" si="110"/>
        <v>50010</v>
      </c>
      <c r="H1304" t="s">
        <v>512</v>
      </c>
      <c r="I1304" t="str">
        <f t="shared" si="111"/>
        <v>50010</v>
      </c>
      <c r="J1304" t="s">
        <v>1529</v>
      </c>
    </row>
    <row r="1305" spans="1:10" x14ac:dyDescent="0.25">
      <c r="A1305">
        <v>79</v>
      </c>
      <c r="B1305" t="str">
        <f t="shared" si="112"/>
        <v>50</v>
      </c>
      <c r="C1305" t="s">
        <v>1524</v>
      </c>
      <c r="D1305" t="str">
        <f>"012"</f>
        <v>012</v>
      </c>
      <c r="E1305" t="str">
        <f t="shared" si="109"/>
        <v>T. FLAMBEAU</v>
      </c>
      <c r="F1305" t="s">
        <v>511</v>
      </c>
      <c r="G1305" t="str">
        <f t="shared" si="110"/>
        <v>50012</v>
      </c>
      <c r="H1305" t="s">
        <v>512</v>
      </c>
      <c r="I1305" t="str">
        <f t="shared" si="111"/>
        <v>50012</v>
      </c>
      <c r="J1305" t="s">
        <v>1530</v>
      </c>
    </row>
    <row r="1306" spans="1:10" x14ac:dyDescent="0.25">
      <c r="A1306">
        <v>79</v>
      </c>
      <c r="B1306" t="str">
        <f t="shared" si="112"/>
        <v>50</v>
      </c>
      <c r="C1306" t="s">
        <v>1524</v>
      </c>
      <c r="D1306" t="str">
        <f>"014"</f>
        <v>014</v>
      </c>
      <c r="E1306" t="str">
        <f t="shared" si="109"/>
        <v>T. GEORGETOWN</v>
      </c>
      <c r="F1306" t="s">
        <v>511</v>
      </c>
      <c r="G1306" t="str">
        <f t="shared" si="110"/>
        <v>50014</v>
      </c>
      <c r="H1306" t="s">
        <v>512</v>
      </c>
      <c r="I1306" t="str">
        <f t="shared" si="111"/>
        <v>50014</v>
      </c>
      <c r="J1306" t="s">
        <v>1490</v>
      </c>
    </row>
    <row r="1307" spans="1:10" x14ac:dyDescent="0.25">
      <c r="A1307">
        <v>79</v>
      </c>
      <c r="B1307" t="str">
        <f t="shared" si="112"/>
        <v>50</v>
      </c>
      <c r="C1307" t="s">
        <v>1524</v>
      </c>
      <c r="D1307" t="str">
        <f>"016"</f>
        <v>016</v>
      </c>
      <c r="E1307" t="str">
        <f t="shared" si="109"/>
        <v>T. HACKETT</v>
      </c>
      <c r="F1307" t="s">
        <v>511</v>
      </c>
      <c r="G1307" t="str">
        <f t="shared" si="110"/>
        <v>50016</v>
      </c>
      <c r="H1307" t="s">
        <v>512</v>
      </c>
      <c r="I1307" t="str">
        <f t="shared" si="111"/>
        <v>50016</v>
      </c>
      <c r="J1307" t="s">
        <v>1531</v>
      </c>
    </row>
    <row r="1308" spans="1:10" x14ac:dyDescent="0.25">
      <c r="A1308">
        <v>79</v>
      </c>
      <c r="B1308" t="str">
        <f t="shared" si="112"/>
        <v>50</v>
      </c>
      <c r="C1308" t="s">
        <v>1524</v>
      </c>
      <c r="D1308" t="str">
        <f>"018"</f>
        <v>018</v>
      </c>
      <c r="E1308" t="str">
        <f t="shared" si="109"/>
        <v>T. HARMONY</v>
      </c>
      <c r="F1308" t="s">
        <v>511</v>
      </c>
      <c r="G1308" t="str">
        <f t="shared" si="110"/>
        <v>50018</v>
      </c>
      <c r="H1308" t="s">
        <v>512</v>
      </c>
      <c r="I1308" t="str">
        <f t="shared" si="111"/>
        <v>50018</v>
      </c>
      <c r="J1308" t="s">
        <v>1532</v>
      </c>
    </row>
    <row r="1309" spans="1:10" x14ac:dyDescent="0.25">
      <c r="A1309">
        <v>79</v>
      </c>
      <c r="B1309" t="str">
        <f t="shared" si="112"/>
        <v>50</v>
      </c>
      <c r="C1309" t="s">
        <v>1524</v>
      </c>
      <c r="D1309" t="str">
        <f>"020"</f>
        <v>020</v>
      </c>
      <c r="E1309" t="str">
        <f t="shared" si="109"/>
        <v>T. HILL</v>
      </c>
      <c r="F1309" t="s">
        <v>511</v>
      </c>
      <c r="G1309" t="str">
        <f t="shared" si="110"/>
        <v>50020</v>
      </c>
      <c r="H1309" t="s">
        <v>512</v>
      </c>
      <c r="I1309" t="str">
        <f t="shared" si="111"/>
        <v>50020</v>
      </c>
      <c r="J1309" t="s">
        <v>1533</v>
      </c>
    </row>
    <row r="1310" spans="1:10" x14ac:dyDescent="0.25">
      <c r="A1310">
        <v>79</v>
      </c>
      <c r="B1310" t="str">
        <f t="shared" si="112"/>
        <v>50</v>
      </c>
      <c r="C1310" t="s">
        <v>1524</v>
      </c>
      <c r="D1310" t="str">
        <f>"022"</f>
        <v>022</v>
      </c>
      <c r="E1310" t="str">
        <f t="shared" si="109"/>
        <v>T. KENNAN</v>
      </c>
      <c r="F1310" t="s">
        <v>511</v>
      </c>
      <c r="G1310" t="str">
        <f t="shared" si="110"/>
        <v>50022</v>
      </c>
      <c r="H1310" t="s">
        <v>512</v>
      </c>
      <c r="I1310" t="str">
        <f t="shared" si="111"/>
        <v>50022</v>
      </c>
      <c r="J1310" t="s">
        <v>1534</v>
      </c>
    </row>
    <row r="1311" spans="1:10" x14ac:dyDescent="0.25">
      <c r="A1311">
        <v>79</v>
      </c>
      <c r="B1311" t="str">
        <f t="shared" si="112"/>
        <v>50</v>
      </c>
      <c r="C1311" t="s">
        <v>1524</v>
      </c>
      <c r="D1311" t="str">
        <f>"024"</f>
        <v>024</v>
      </c>
      <c r="E1311" t="str">
        <f t="shared" si="109"/>
        <v>T. KNOX</v>
      </c>
      <c r="F1311" t="s">
        <v>511</v>
      </c>
      <c r="G1311" t="str">
        <f t="shared" si="110"/>
        <v>50024</v>
      </c>
      <c r="H1311" t="s">
        <v>512</v>
      </c>
      <c r="I1311" t="str">
        <f t="shared" si="111"/>
        <v>50024</v>
      </c>
      <c r="J1311" t="s">
        <v>1535</v>
      </c>
    </row>
    <row r="1312" spans="1:10" x14ac:dyDescent="0.25">
      <c r="A1312">
        <v>79</v>
      </c>
      <c r="B1312" t="str">
        <f t="shared" si="112"/>
        <v>50</v>
      </c>
      <c r="C1312" t="s">
        <v>1524</v>
      </c>
      <c r="D1312" t="str">
        <f>"026"</f>
        <v>026</v>
      </c>
      <c r="E1312" t="str">
        <f t="shared" si="109"/>
        <v>T. LAKE</v>
      </c>
      <c r="F1312" t="s">
        <v>511</v>
      </c>
      <c r="G1312" t="str">
        <f t="shared" si="110"/>
        <v>50026</v>
      </c>
      <c r="H1312" t="s">
        <v>512</v>
      </c>
      <c r="I1312" t="str">
        <f t="shared" si="111"/>
        <v>50026</v>
      </c>
      <c r="J1312" t="s">
        <v>1312</v>
      </c>
    </row>
    <row r="1313" spans="1:10" x14ac:dyDescent="0.25">
      <c r="A1313">
        <v>79</v>
      </c>
      <c r="B1313" t="str">
        <f t="shared" si="112"/>
        <v>50</v>
      </c>
      <c r="C1313" t="s">
        <v>1524</v>
      </c>
      <c r="D1313" t="str">
        <f>"028"</f>
        <v>028</v>
      </c>
      <c r="E1313" t="str">
        <f t="shared" si="109"/>
        <v>T. OGEMA</v>
      </c>
      <c r="F1313" t="s">
        <v>511</v>
      </c>
      <c r="G1313" t="str">
        <f t="shared" si="110"/>
        <v>50028</v>
      </c>
      <c r="H1313" t="s">
        <v>512</v>
      </c>
      <c r="I1313" t="str">
        <f t="shared" si="111"/>
        <v>50028</v>
      </c>
      <c r="J1313" t="s">
        <v>1536</v>
      </c>
    </row>
    <row r="1314" spans="1:10" x14ac:dyDescent="0.25">
      <c r="A1314">
        <v>79</v>
      </c>
      <c r="B1314" t="str">
        <f t="shared" si="112"/>
        <v>50</v>
      </c>
      <c r="C1314" t="s">
        <v>1524</v>
      </c>
      <c r="D1314" t="str">
        <f>"030"</f>
        <v>030</v>
      </c>
      <c r="E1314" t="str">
        <f t="shared" si="109"/>
        <v>T. PRENTICE</v>
      </c>
      <c r="F1314" t="s">
        <v>511</v>
      </c>
      <c r="G1314" t="str">
        <f t="shared" si="110"/>
        <v>50030</v>
      </c>
      <c r="H1314" t="s">
        <v>512</v>
      </c>
      <c r="I1314" t="str">
        <f t="shared" si="111"/>
        <v>50030</v>
      </c>
      <c r="J1314" t="s">
        <v>1537</v>
      </c>
    </row>
    <row r="1315" spans="1:10" x14ac:dyDescent="0.25">
      <c r="A1315">
        <v>79</v>
      </c>
      <c r="B1315" t="str">
        <f t="shared" si="112"/>
        <v>50</v>
      </c>
      <c r="C1315" t="s">
        <v>1524</v>
      </c>
      <c r="D1315" t="str">
        <f>"032"</f>
        <v>032</v>
      </c>
      <c r="E1315" t="str">
        <f t="shared" si="109"/>
        <v>T. SPIRIT</v>
      </c>
      <c r="F1315" t="s">
        <v>511</v>
      </c>
      <c r="G1315" t="str">
        <f t="shared" si="110"/>
        <v>50032</v>
      </c>
      <c r="H1315" t="s">
        <v>512</v>
      </c>
      <c r="I1315" t="str">
        <f t="shared" si="111"/>
        <v>50032</v>
      </c>
      <c r="J1315" t="s">
        <v>1538</v>
      </c>
    </row>
    <row r="1316" spans="1:10" x14ac:dyDescent="0.25">
      <c r="A1316">
        <v>79</v>
      </c>
      <c r="B1316" t="str">
        <f t="shared" si="112"/>
        <v>50</v>
      </c>
      <c r="C1316" t="s">
        <v>1524</v>
      </c>
      <c r="D1316" t="str">
        <f>"034"</f>
        <v>034</v>
      </c>
      <c r="E1316" t="str">
        <f t="shared" si="109"/>
        <v>T. WORCESTER</v>
      </c>
      <c r="F1316" t="s">
        <v>511</v>
      </c>
      <c r="G1316" t="str">
        <f t="shared" si="110"/>
        <v>50034</v>
      </c>
      <c r="H1316" t="s">
        <v>512</v>
      </c>
      <c r="I1316" t="str">
        <f t="shared" si="111"/>
        <v>50034</v>
      </c>
      <c r="J1316" t="s">
        <v>1539</v>
      </c>
    </row>
    <row r="1317" spans="1:10" x14ac:dyDescent="0.25">
      <c r="A1317">
        <v>79</v>
      </c>
      <c r="B1317" t="str">
        <f t="shared" si="112"/>
        <v>50</v>
      </c>
      <c r="C1317" t="s">
        <v>1524</v>
      </c>
      <c r="D1317" t="str">
        <f>"111"</f>
        <v>111</v>
      </c>
      <c r="E1317" t="str">
        <f t="shared" si="109"/>
        <v>V. CATAWBA</v>
      </c>
      <c r="F1317" t="s">
        <v>530</v>
      </c>
      <c r="G1317" t="str">
        <f t="shared" si="110"/>
        <v>50111</v>
      </c>
      <c r="H1317" t="s">
        <v>531</v>
      </c>
      <c r="I1317" t="str">
        <f t="shared" si="111"/>
        <v>50111</v>
      </c>
      <c r="J1317" t="s">
        <v>1525</v>
      </c>
    </row>
    <row r="1318" spans="1:10" x14ac:dyDescent="0.25">
      <c r="A1318">
        <v>79</v>
      </c>
      <c r="B1318" t="str">
        <f t="shared" si="112"/>
        <v>50</v>
      </c>
      <c r="C1318" t="s">
        <v>1524</v>
      </c>
      <c r="D1318" t="str">
        <f>"141"</f>
        <v>141</v>
      </c>
      <c r="E1318" t="str">
        <f t="shared" si="109"/>
        <v>V. KENNAN</v>
      </c>
      <c r="F1318" t="s">
        <v>530</v>
      </c>
      <c r="G1318" t="str">
        <f t="shared" si="110"/>
        <v>50141</v>
      </c>
      <c r="H1318" t="s">
        <v>531</v>
      </c>
      <c r="I1318" t="str">
        <f t="shared" si="111"/>
        <v>50141</v>
      </c>
      <c r="J1318" t="s">
        <v>1534</v>
      </c>
    </row>
    <row r="1319" spans="1:10" x14ac:dyDescent="0.25">
      <c r="A1319">
        <v>79</v>
      </c>
      <c r="B1319" t="str">
        <f t="shared" si="112"/>
        <v>50</v>
      </c>
      <c r="C1319" t="s">
        <v>1524</v>
      </c>
      <c r="D1319" t="str">
        <f>"171"</f>
        <v>171</v>
      </c>
      <c r="E1319" t="str">
        <f t="shared" si="109"/>
        <v>V. PRENTICE</v>
      </c>
      <c r="F1319" t="s">
        <v>530</v>
      </c>
      <c r="G1319" t="str">
        <f t="shared" si="110"/>
        <v>50171</v>
      </c>
      <c r="H1319" t="s">
        <v>531</v>
      </c>
      <c r="I1319" t="str">
        <f t="shared" si="111"/>
        <v>50171</v>
      </c>
      <c r="J1319" t="s">
        <v>1537</v>
      </c>
    </row>
    <row r="1320" spans="1:10" x14ac:dyDescent="0.25">
      <c r="A1320">
        <v>79</v>
      </c>
      <c r="B1320" t="str">
        <f t="shared" si="112"/>
        <v>50</v>
      </c>
      <c r="C1320" t="s">
        <v>1524</v>
      </c>
      <c r="D1320" t="str">
        <f>"271"</f>
        <v>271</v>
      </c>
      <c r="E1320" t="str">
        <f t="shared" si="109"/>
        <v>C. PARK FALLS</v>
      </c>
      <c r="F1320" t="s">
        <v>533</v>
      </c>
      <c r="G1320" t="str">
        <f t="shared" si="110"/>
        <v>50271</v>
      </c>
      <c r="H1320" t="s">
        <v>534</v>
      </c>
      <c r="I1320" t="str">
        <f t="shared" si="111"/>
        <v>50271</v>
      </c>
      <c r="J1320" t="s">
        <v>1540</v>
      </c>
    </row>
    <row r="1321" spans="1:10" x14ac:dyDescent="0.25">
      <c r="A1321">
        <v>79</v>
      </c>
      <c r="B1321" t="str">
        <f t="shared" si="112"/>
        <v>50</v>
      </c>
      <c r="C1321" t="s">
        <v>1524</v>
      </c>
      <c r="D1321" t="str">
        <f>"272"</f>
        <v>272</v>
      </c>
      <c r="E1321" t="str">
        <f t="shared" si="109"/>
        <v>C. PHILLIPS</v>
      </c>
      <c r="F1321" t="s">
        <v>533</v>
      </c>
      <c r="G1321" t="str">
        <f t="shared" si="110"/>
        <v>50272</v>
      </c>
      <c r="H1321" t="s">
        <v>534</v>
      </c>
      <c r="I1321" t="str">
        <f t="shared" si="111"/>
        <v>50272</v>
      </c>
      <c r="J1321" t="s">
        <v>1541</v>
      </c>
    </row>
    <row r="1322" spans="1:10" x14ac:dyDescent="0.25">
      <c r="A1322">
        <v>77</v>
      </c>
      <c r="B1322" t="str">
        <f t="shared" ref="B1322:B1338" si="113">"51"</f>
        <v>51</v>
      </c>
      <c r="C1322" t="s">
        <v>1542</v>
      </c>
      <c r="D1322" t="str">
        <f>"002"</f>
        <v>002</v>
      </c>
      <c r="E1322" t="str">
        <f t="shared" si="109"/>
        <v>T. BURLINGTON</v>
      </c>
      <c r="F1322" t="s">
        <v>511</v>
      </c>
      <c r="G1322" t="str">
        <f t="shared" si="110"/>
        <v>51002</v>
      </c>
      <c r="H1322" t="s">
        <v>512</v>
      </c>
      <c r="I1322" t="str">
        <f t="shared" si="111"/>
        <v>51002</v>
      </c>
      <c r="J1322" t="s">
        <v>1543</v>
      </c>
    </row>
    <row r="1323" spans="1:10" x14ac:dyDescent="0.25">
      <c r="A1323">
        <v>77</v>
      </c>
      <c r="B1323" t="str">
        <f t="shared" si="113"/>
        <v>51</v>
      </c>
      <c r="C1323" t="s">
        <v>1542</v>
      </c>
      <c r="D1323" t="str">
        <f>"006"</f>
        <v>006</v>
      </c>
      <c r="E1323" t="str">
        <f t="shared" si="109"/>
        <v>T. DOVER</v>
      </c>
      <c r="F1323" t="s">
        <v>511</v>
      </c>
      <c r="G1323" t="str">
        <f t="shared" si="110"/>
        <v>51006</v>
      </c>
      <c r="H1323" t="s">
        <v>512</v>
      </c>
      <c r="I1323" t="str">
        <f t="shared" si="111"/>
        <v>51006</v>
      </c>
      <c r="J1323" t="s">
        <v>635</v>
      </c>
    </row>
    <row r="1324" spans="1:10" x14ac:dyDescent="0.25">
      <c r="A1324">
        <v>77</v>
      </c>
      <c r="B1324" t="str">
        <f t="shared" si="113"/>
        <v>51</v>
      </c>
      <c r="C1324" t="s">
        <v>1542</v>
      </c>
      <c r="D1324" t="str">
        <f>"010"</f>
        <v>010</v>
      </c>
      <c r="E1324" t="str">
        <f t="shared" si="109"/>
        <v>T. NORWAY</v>
      </c>
      <c r="F1324" t="s">
        <v>511</v>
      </c>
      <c r="G1324" t="str">
        <f t="shared" si="110"/>
        <v>51010</v>
      </c>
      <c r="H1324" t="s">
        <v>512</v>
      </c>
      <c r="I1324" t="str">
        <f t="shared" si="111"/>
        <v>51010</v>
      </c>
      <c r="J1324" t="s">
        <v>1544</v>
      </c>
    </row>
    <row r="1325" spans="1:10" x14ac:dyDescent="0.25">
      <c r="A1325">
        <v>77</v>
      </c>
      <c r="B1325" t="str">
        <f t="shared" si="113"/>
        <v>51</v>
      </c>
      <c r="C1325" t="s">
        <v>1542</v>
      </c>
      <c r="D1325" t="str">
        <f>"012"</f>
        <v>012</v>
      </c>
      <c r="E1325" t="str">
        <f t="shared" si="109"/>
        <v>T. RAYMOND</v>
      </c>
      <c r="F1325" t="s">
        <v>511</v>
      </c>
      <c r="G1325" t="str">
        <f t="shared" si="110"/>
        <v>51012</v>
      </c>
      <c r="H1325" t="s">
        <v>512</v>
      </c>
      <c r="I1325" t="str">
        <f t="shared" si="111"/>
        <v>51012</v>
      </c>
      <c r="J1325" t="s">
        <v>1545</v>
      </c>
    </row>
    <row r="1326" spans="1:10" x14ac:dyDescent="0.25">
      <c r="A1326">
        <v>77</v>
      </c>
      <c r="B1326" t="str">
        <f t="shared" si="113"/>
        <v>51</v>
      </c>
      <c r="C1326" t="s">
        <v>1542</v>
      </c>
      <c r="D1326" t="str">
        <f>"016"</f>
        <v>016</v>
      </c>
      <c r="E1326" t="str">
        <f t="shared" si="109"/>
        <v>T. WATERFORD</v>
      </c>
      <c r="F1326" t="s">
        <v>511</v>
      </c>
      <c r="G1326" t="str">
        <f t="shared" si="110"/>
        <v>51016</v>
      </c>
      <c r="H1326" t="s">
        <v>512</v>
      </c>
      <c r="I1326" t="str">
        <f t="shared" si="111"/>
        <v>51016</v>
      </c>
      <c r="J1326" t="s">
        <v>1546</v>
      </c>
    </row>
    <row r="1327" spans="1:10" x14ac:dyDescent="0.25">
      <c r="A1327">
        <v>77</v>
      </c>
      <c r="B1327" t="str">
        <f t="shared" si="113"/>
        <v>51</v>
      </c>
      <c r="C1327" t="s">
        <v>1542</v>
      </c>
      <c r="D1327" t="str">
        <f>"018"</f>
        <v>018</v>
      </c>
      <c r="E1327" t="str">
        <f t="shared" si="109"/>
        <v>T. YORKVILLE</v>
      </c>
      <c r="F1327" t="s">
        <v>511</v>
      </c>
      <c r="G1327" t="str">
        <f t="shared" si="110"/>
        <v>51018</v>
      </c>
      <c r="H1327" t="s">
        <v>512</v>
      </c>
      <c r="I1327" t="str">
        <f t="shared" si="111"/>
        <v>51018</v>
      </c>
      <c r="J1327" t="s">
        <v>1547</v>
      </c>
    </row>
    <row r="1328" spans="1:10" x14ac:dyDescent="0.25">
      <c r="A1328">
        <v>77</v>
      </c>
      <c r="B1328" t="str">
        <f t="shared" si="113"/>
        <v>51</v>
      </c>
      <c r="C1328" t="s">
        <v>1542</v>
      </c>
      <c r="D1328" t="str">
        <f>"104"</f>
        <v>104</v>
      </c>
      <c r="E1328" t="str">
        <f t="shared" si="109"/>
        <v>V. CALEDONIA</v>
      </c>
      <c r="F1328" t="s">
        <v>530</v>
      </c>
      <c r="G1328" t="str">
        <f t="shared" si="110"/>
        <v>51104</v>
      </c>
      <c r="H1328" t="s">
        <v>531</v>
      </c>
      <c r="I1328" t="str">
        <f t="shared" si="111"/>
        <v>51104</v>
      </c>
      <c r="J1328" t="s">
        <v>754</v>
      </c>
    </row>
    <row r="1329" spans="1:10" x14ac:dyDescent="0.25">
      <c r="A1329">
        <v>77</v>
      </c>
      <c r="B1329" t="str">
        <f t="shared" si="113"/>
        <v>51</v>
      </c>
      <c r="C1329" t="s">
        <v>1542</v>
      </c>
      <c r="D1329" t="str">
        <f>"121"</f>
        <v>121</v>
      </c>
      <c r="E1329" t="str">
        <f t="shared" si="109"/>
        <v>V. ELMWOOD PARK</v>
      </c>
      <c r="F1329" t="s">
        <v>530</v>
      </c>
      <c r="G1329" t="str">
        <f t="shared" si="110"/>
        <v>51121</v>
      </c>
      <c r="H1329" t="s">
        <v>531</v>
      </c>
      <c r="I1329" t="str">
        <f t="shared" si="111"/>
        <v>51121</v>
      </c>
      <c r="J1329" t="s">
        <v>1548</v>
      </c>
    </row>
    <row r="1330" spans="1:10" x14ac:dyDescent="0.25">
      <c r="A1330">
        <v>77</v>
      </c>
      <c r="B1330" t="str">
        <f t="shared" si="113"/>
        <v>51</v>
      </c>
      <c r="C1330" t="s">
        <v>1542</v>
      </c>
      <c r="D1330" t="str">
        <f>"151"</f>
        <v>151</v>
      </c>
      <c r="E1330" t="str">
        <f t="shared" si="109"/>
        <v>V. MOUNT PLEASANT</v>
      </c>
      <c r="F1330" t="s">
        <v>530</v>
      </c>
      <c r="G1330" t="str">
        <f t="shared" si="110"/>
        <v>51151</v>
      </c>
      <c r="H1330" t="s">
        <v>531</v>
      </c>
      <c r="I1330" t="str">
        <f t="shared" si="111"/>
        <v>51151</v>
      </c>
      <c r="J1330" t="s">
        <v>1049</v>
      </c>
    </row>
    <row r="1331" spans="1:10" x14ac:dyDescent="0.25">
      <c r="A1331">
        <v>77</v>
      </c>
      <c r="B1331" t="str">
        <f t="shared" si="113"/>
        <v>51</v>
      </c>
      <c r="C1331" t="s">
        <v>1542</v>
      </c>
      <c r="D1331" t="str">
        <f>"161"</f>
        <v>161</v>
      </c>
      <c r="E1331" t="str">
        <f t="shared" si="109"/>
        <v>V. NORTH BAY</v>
      </c>
      <c r="F1331" t="s">
        <v>530</v>
      </c>
      <c r="G1331" t="str">
        <f t="shared" si="110"/>
        <v>51161</v>
      </c>
      <c r="H1331" t="s">
        <v>531</v>
      </c>
      <c r="I1331" t="str">
        <f t="shared" si="111"/>
        <v>51161</v>
      </c>
      <c r="J1331" t="s">
        <v>1549</v>
      </c>
    </row>
    <row r="1332" spans="1:10" x14ac:dyDescent="0.25">
      <c r="A1332">
        <v>77</v>
      </c>
      <c r="B1332" t="str">
        <f t="shared" si="113"/>
        <v>51</v>
      </c>
      <c r="C1332" t="s">
        <v>1542</v>
      </c>
      <c r="D1332" t="str">
        <f>"176"</f>
        <v>176</v>
      </c>
      <c r="E1332" t="str">
        <f t="shared" si="109"/>
        <v>V. ROCHESTER</v>
      </c>
      <c r="F1332" t="s">
        <v>530</v>
      </c>
      <c r="G1332" t="str">
        <f t="shared" si="110"/>
        <v>51176</v>
      </c>
      <c r="H1332" t="s">
        <v>531</v>
      </c>
      <c r="I1332" t="str">
        <f t="shared" si="111"/>
        <v>51176</v>
      </c>
      <c r="J1332" t="s">
        <v>1550</v>
      </c>
    </row>
    <row r="1333" spans="1:10" x14ac:dyDescent="0.25">
      <c r="A1333">
        <v>77</v>
      </c>
      <c r="B1333" t="str">
        <f t="shared" si="113"/>
        <v>51</v>
      </c>
      <c r="C1333" t="s">
        <v>1542</v>
      </c>
      <c r="D1333" t="str">
        <f>"181"</f>
        <v>181</v>
      </c>
      <c r="E1333" t="str">
        <f t="shared" si="109"/>
        <v>V. STURTEVANT</v>
      </c>
      <c r="F1333" t="s">
        <v>530</v>
      </c>
      <c r="G1333" t="str">
        <f t="shared" si="110"/>
        <v>51181</v>
      </c>
      <c r="H1333" t="s">
        <v>531</v>
      </c>
      <c r="I1333" t="str">
        <f t="shared" si="111"/>
        <v>51181</v>
      </c>
      <c r="J1333" t="s">
        <v>1551</v>
      </c>
    </row>
    <row r="1334" spans="1:10" x14ac:dyDescent="0.25">
      <c r="A1334">
        <v>77</v>
      </c>
      <c r="B1334" t="str">
        <f t="shared" si="113"/>
        <v>51</v>
      </c>
      <c r="C1334" t="s">
        <v>1542</v>
      </c>
      <c r="D1334" t="str">
        <f>"186"</f>
        <v>186</v>
      </c>
      <c r="E1334" t="str">
        <f t="shared" si="109"/>
        <v>V. UNION GROVE</v>
      </c>
      <c r="F1334" t="s">
        <v>530</v>
      </c>
      <c r="G1334" t="str">
        <f t="shared" si="110"/>
        <v>51186</v>
      </c>
      <c r="H1334" t="s">
        <v>531</v>
      </c>
      <c r="I1334" t="str">
        <f t="shared" si="111"/>
        <v>51186</v>
      </c>
      <c r="J1334" t="s">
        <v>1552</v>
      </c>
    </row>
    <row r="1335" spans="1:10" x14ac:dyDescent="0.25">
      <c r="A1335">
        <v>77</v>
      </c>
      <c r="B1335" t="str">
        <f t="shared" si="113"/>
        <v>51</v>
      </c>
      <c r="C1335" t="s">
        <v>1542</v>
      </c>
      <c r="D1335" t="str">
        <f>"191"</f>
        <v>191</v>
      </c>
      <c r="E1335" t="str">
        <f t="shared" si="109"/>
        <v>V. WATERFORD</v>
      </c>
      <c r="F1335" t="s">
        <v>530</v>
      </c>
      <c r="G1335" t="str">
        <f t="shared" si="110"/>
        <v>51191</v>
      </c>
      <c r="H1335" t="s">
        <v>531</v>
      </c>
      <c r="I1335" t="str">
        <f t="shared" si="111"/>
        <v>51191</v>
      </c>
      <c r="J1335" t="s">
        <v>1546</v>
      </c>
    </row>
    <row r="1336" spans="1:10" x14ac:dyDescent="0.25">
      <c r="A1336">
        <v>77</v>
      </c>
      <c r="B1336" t="str">
        <f t="shared" si="113"/>
        <v>51</v>
      </c>
      <c r="C1336" t="s">
        <v>1542</v>
      </c>
      <c r="D1336" t="str">
        <f>"192"</f>
        <v>192</v>
      </c>
      <c r="E1336" t="str">
        <f t="shared" si="109"/>
        <v>V. WIND POINT</v>
      </c>
      <c r="F1336" t="s">
        <v>530</v>
      </c>
      <c r="G1336" t="str">
        <f t="shared" si="110"/>
        <v>51192</v>
      </c>
      <c r="H1336" t="s">
        <v>531</v>
      </c>
      <c r="I1336" t="str">
        <f t="shared" si="111"/>
        <v>51192</v>
      </c>
      <c r="J1336" t="s">
        <v>1553</v>
      </c>
    </row>
    <row r="1337" spans="1:10" x14ac:dyDescent="0.25">
      <c r="A1337">
        <v>77</v>
      </c>
      <c r="B1337" t="str">
        <f t="shared" si="113"/>
        <v>51</v>
      </c>
      <c r="C1337" t="s">
        <v>1542</v>
      </c>
      <c r="D1337" t="str">
        <f>"206"</f>
        <v>206</v>
      </c>
      <c r="E1337" t="str">
        <f t="shared" si="109"/>
        <v>C. BURLINGTON</v>
      </c>
      <c r="F1337" t="s">
        <v>533</v>
      </c>
      <c r="G1337" t="str">
        <f t="shared" si="110"/>
        <v>51206</v>
      </c>
      <c r="H1337" t="s">
        <v>534</v>
      </c>
      <c r="I1337" t="str">
        <f t="shared" si="111"/>
        <v>51206</v>
      </c>
      <c r="J1337" t="s">
        <v>1543</v>
      </c>
    </row>
    <row r="1338" spans="1:10" x14ac:dyDescent="0.25">
      <c r="A1338">
        <v>77</v>
      </c>
      <c r="B1338" t="str">
        <f t="shared" si="113"/>
        <v>51</v>
      </c>
      <c r="C1338" t="s">
        <v>1542</v>
      </c>
      <c r="D1338" t="str">
        <f>"276"</f>
        <v>276</v>
      </c>
      <c r="E1338" t="str">
        <f t="shared" si="109"/>
        <v>C. RACINE</v>
      </c>
      <c r="F1338" t="s">
        <v>533</v>
      </c>
      <c r="G1338" t="str">
        <f t="shared" si="110"/>
        <v>51276</v>
      </c>
      <c r="H1338" t="s">
        <v>534</v>
      </c>
      <c r="I1338" t="str">
        <f t="shared" si="111"/>
        <v>51276</v>
      </c>
      <c r="J1338" t="s">
        <v>1554</v>
      </c>
    </row>
    <row r="1339" spans="1:10" x14ac:dyDescent="0.25">
      <c r="A1339">
        <v>76</v>
      </c>
      <c r="B1339" t="str">
        <f t="shared" ref="B1339:B1360" si="114">"52"</f>
        <v>52</v>
      </c>
      <c r="C1339" t="s">
        <v>1555</v>
      </c>
      <c r="D1339" t="str">
        <f>"002"</f>
        <v>002</v>
      </c>
      <c r="E1339" t="str">
        <f t="shared" si="109"/>
        <v>T. AKAN</v>
      </c>
      <c r="F1339" t="s">
        <v>511</v>
      </c>
      <c r="G1339" t="str">
        <f t="shared" si="110"/>
        <v>52002</v>
      </c>
      <c r="H1339" t="s">
        <v>512</v>
      </c>
      <c r="I1339" t="str">
        <f t="shared" si="111"/>
        <v>52002</v>
      </c>
      <c r="J1339" t="s">
        <v>1556</v>
      </c>
    </row>
    <row r="1340" spans="1:10" x14ac:dyDescent="0.25">
      <c r="A1340">
        <v>76</v>
      </c>
      <c r="B1340" t="str">
        <f t="shared" si="114"/>
        <v>52</v>
      </c>
      <c r="C1340" t="s">
        <v>1555</v>
      </c>
      <c r="D1340" t="str">
        <f>"004"</f>
        <v>004</v>
      </c>
      <c r="E1340" t="str">
        <f t="shared" si="109"/>
        <v>T. BLOOM</v>
      </c>
      <c r="F1340" t="s">
        <v>511</v>
      </c>
      <c r="G1340" t="str">
        <f t="shared" si="110"/>
        <v>52004</v>
      </c>
      <c r="H1340" t="s">
        <v>512</v>
      </c>
      <c r="I1340" t="str">
        <f t="shared" si="111"/>
        <v>52004</v>
      </c>
      <c r="J1340" t="s">
        <v>1557</v>
      </c>
    </row>
    <row r="1341" spans="1:10" x14ac:dyDescent="0.25">
      <c r="A1341">
        <v>76</v>
      </c>
      <c r="B1341" t="str">
        <f t="shared" si="114"/>
        <v>52</v>
      </c>
      <c r="C1341" t="s">
        <v>1555</v>
      </c>
      <c r="D1341" t="str">
        <f>"006"</f>
        <v>006</v>
      </c>
      <c r="E1341" t="str">
        <f t="shared" si="109"/>
        <v>T. BUENA VISTA</v>
      </c>
      <c r="F1341" t="s">
        <v>511</v>
      </c>
      <c r="G1341" t="str">
        <f t="shared" si="110"/>
        <v>52006</v>
      </c>
      <c r="H1341" t="s">
        <v>512</v>
      </c>
      <c r="I1341" t="str">
        <f t="shared" si="111"/>
        <v>52006</v>
      </c>
      <c r="J1341" t="s">
        <v>1508</v>
      </c>
    </row>
    <row r="1342" spans="1:10" x14ac:dyDescent="0.25">
      <c r="A1342">
        <v>76</v>
      </c>
      <c r="B1342" t="str">
        <f t="shared" si="114"/>
        <v>52</v>
      </c>
      <c r="C1342" t="s">
        <v>1555</v>
      </c>
      <c r="D1342" t="str">
        <f>"008"</f>
        <v>008</v>
      </c>
      <c r="E1342" t="str">
        <f t="shared" si="109"/>
        <v>T. DAYTON</v>
      </c>
      <c r="F1342" t="s">
        <v>511</v>
      </c>
      <c r="G1342" t="str">
        <f t="shared" si="110"/>
        <v>52008</v>
      </c>
      <c r="H1342" t="s">
        <v>512</v>
      </c>
      <c r="I1342" t="str">
        <f t="shared" si="111"/>
        <v>52008</v>
      </c>
      <c r="J1342" t="s">
        <v>1558</v>
      </c>
    </row>
    <row r="1343" spans="1:10" x14ac:dyDescent="0.25">
      <c r="A1343">
        <v>76</v>
      </c>
      <c r="B1343" t="str">
        <f t="shared" si="114"/>
        <v>52</v>
      </c>
      <c r="C1343" t="s">
        <v>1555</v>
      </c>
      <c r="D1343" t="str">
        <f>"010"</f>
        <v>010</v>
      </c>
      <c r="E1343" t="str">
        <f t="shared" si="109"/>
        <v>T. EAGLE</v>
      </c>
      <c r="F1343" t="s">
        <v>511</v>
      </c>
      <c r="G1343" t="str">
        <f t="shared" si="110"/>
        <v>52010</v>
      </c>
      <c r="H1343" t="s">
        <v>512</v>
      </c>
      <c r="I1343" t="str">
        <f t="shared" si="111"/>
        <v>52010</v>
      </c>
      <c r="J1343" t="s">
        <v>1559</v>
      </c>
    </row>
    <row r="1344" spans="1:10" x14ac:dyDescent="0.25">
      <c r="A1344">
        <v>76</v>
      </c>
      <c r="B1344" t="str">
        <f t="shared" si="114"/>
        <v>52</v>
      </c>
      <c r="C1344" t="s">
        <v>1555</v>
      </c>
      <c r="D1344" t="str">
        <f>"012"</f>
        <v>012</v>
      </c>
      <c r="E1344" t="str">
        <f t="shared" si="109"/>
        <v>T. FOREST</v>
      </c>
      <c r="F1344" t="s">
        <v>511</v>
      </c>
      <c r="G1344" t="str">
        <f t="shared" si="110"/>
        <v>52012</v>
      </c>
      <c r="H1344" t="s">
        <v>512</v>
      </c>
      <c r="I1344" t="str">
        <f t="shared" si="111"/>
        <v>52012</v>
      </c>
      <c r="J1344" t="s">
        <v>970</v>
      </c>
    </row>
    <row r="1345" spans="1:10" x14ac:dyDescent="0.25">
      <c r="A1345">
        <v>76</v>
      </c>
      <c r="B1345" t="str">
        <f t="shared" si="114"/>
        <v>52</v>
      </c>
      <c r="C1345" t="s">
        <v>1555</v>
      </c>
      <c r="D1345" t="str">
        <f>"014"</f>
        <v>014</v>
      </c>
      <c r="E1345" t="str">
        <f t="shared" si="109"/>
        <v>T. HENRIETTA</v>
      </c>
      <c r="F1345" t="s">
        <v>511</v>
      </c>
      <c r="G1345" t="str">
        <f t="shared" si="110"/>
        <v>52014</v>
      </c>
      <c r="H1345" t="s">
        <v>512</v>
      </c>
      <c r="I1345" t="str">
        <f t="shared" si="111"/>
        <v>52014</v>
      </c>
      <c r="J1345" t="s">
        <v>1560</v>
      </c>
    </row>
    <row r="1346" spans="1:10" x14ac:dyDescent="0.25">
      <c r="A1346">
        <v>76</v>
      </c>
      <c r="B1346" t="str">
        <f t="shared" si="114"/>
        <v>52</v>
      </c>
      <c r="C1346" t="s">
        <v>1555</v>
      </c>
      <c r="D1346" t="str">
        <f>"016"</f>
        <v>016</v>
      </c>
      <c r="E1346" t="str">
        <f t="shared" ref="E1346:E1409" si="115">F1346&amp;J1346</f>
        <v>T. ITHACA</v>
      </c>
      <c r="F1346" t="s">
        <v>511</v>
      </c>
      <c r="G1346" t="str">
        <f t="shared" ref="G1346:G1409" si="116">B1346&amp;D1346</f>
        <v>52016</v>
      </c>
      <c r="H1346" t="s">
        <v>512</v>
      </c>
      <c r="I1346" t="str">
        <f t="shared" si="111"/>
        <v>52016</v>
      </c>
      <c r="J1346" t="s">
        <v>1561</v>
      </c>
    </row>
    <row r="1347" spans="1:10" x14ac:dyDescent="0.25">
      <c r="A1347">
        <v>76</v>
      </c>
      <c r="B1347" t="str">
        <f t="shared" si="114"/>
        <v>52</v>
      </c>
      <c r="C1347" t="s">
        <v>1555</v>
      </c>
      <c r="D1347" t="str">
        <f>"018"</f>
        <v>018</v>
      </c>
      <c r="E1347" t="str">
        <f t="shared" si="115"/>
        <v>T. MARSHALL</v>
      </c>
      <c r="F1347" t="s">
        <v>511</v>
      </c>
      <c r="G1347" t="str">
        <f t="shared" si="116"/>
        <v>52018</v>
      </c>
      <c r="H1347" t="s">
        <v>512</v>
      </c>
      <c r="I1347" t="str">
        <f t="shared" ref="I1347:I1410" si="117">B1347&amp;D1347</f>
        <v>52018</v>
      </c>
      <c r="J1347" t="s">
        <v>838</v>
      </c>
    </row>
    <row r="1348" spans="1:10" x14ac:dyDescent="0.25">
      <c r="A1348">
        <v>76</v>
      </c>
      <c r="B1348" t="str">
        <f t="shared" si="114"/>
        <v>52</v>
      </c>
      <c r="C1348" t="s">
        <v>1555</v>
      </c>
      <c r="D1348" t="str">
        <f>"020"</f>
        <v>020</v>
      </c>
      <c r="E1348" t="str">
        <f t="shared" si="115"/>
        <v>T. ORION</v>
      </c>
      <c r="F1348" t="s">
        <v>511</v>
      </c>
      <c r="G1348" t="str">
        <f t="shared" si="116"/>
        <v>52020</v>
      </c>
      <c r="H1348" t="s">
        <v>512</v>
      </c>
      <c r="I1348" t="str">
        <f t="shared" si="117"/>
        <v>52020</v>
      </c>
      <c r="J1348" t="s">
        <v>1562</v>
      </c>
    </row>
    <row r="1349" spans="1:10" x14ac:dyDescent="0.25">
      <c r="A1349">
        <v>76</v>
      </c>
      <c r="B1349" t="str">
        <f t="shared" si="114"/>
        <v>52</v>
      </c>
      <c r="C1349" t="s">
        <v>1555</v>
      </c>
      <c r="D1349" t="str">
        <f>"022"</f>
        <v>022</v>
      </c>
      <c r="E1349" t="str">
        <f t="shared" si="115"/>
        <v>T. RICHLAND</v>
      </c>
      <c r="F1349" t="s">
        <v>511</v>
      </c>
      <c r="G1349" t="str">
        <f t="shared" si="116"/>
        <v>52022</v>
      </c>
      <c r="H1349" t="s">
        <v>512</v>
      </c>
      <c r="I1349" t="str">
        <f t="shared" si="117"/>
        <v>52022</v>
      </c>
      <c r="J1349" t="s">
        <v>1563</v>
      </c>
    </row>
    <row r="1350" spans="1:10" x14ac:dyDescent="0.25">
      <c r="A1350">
        <v>76</v>
      </c>
      <c r="B1350" t="str">
        <f t="shared" si="114"/>
        <v>52</v>
      </c>
      <c r="C1350" t="s">
        <v>1555</v>
      </c>
      <c r="D1350" t="str">
        <f>"024"</f>
        <v>024</v>
      </c>
      <c r="E1350" t="str">
        <f t="shared" si="115"/>
        <v>T. RICHWOOD</v>
      </c>
      <c r="F1350" t="s">
        <v>511</v>
      </c>
      <c r="G1350" t="str">
        <f t="shared" si="116"/>
        <v>52024</v>
      </c>
      <c r="H1350" t="s">
        <v>512</v>
      </c>
      <c r="I1350" t="str">
        <f t="shared" si="117"/>
        <v>52024</v>
      </c>
      <c r="J1350" t="s">
        <v>1564</v>
      </c>
    </row>
    <row r="1351" spans="1:10" x14ac:dyDescent="0.25">
      <c r="A1351">
        <v>76</v>
      </c>
      <c r="B1351" t="str">
        <f t="shared" si="114"/>
        <v>52</v>
      </c>
      <c r="C1351" t="s">
        <v>1555</v>
      </c>
      <c r="D1351" t="str">
        <f>"026"</f>
        <v>026</v>
      </c>
      <c r="E1351" t="str">
        <f t="shared" si="115"/>
        <v>T. ROCKBRIDGE</v>
      </c>
      <c r="F1351" t="s">
        <v>511</v>
      </c>
      <c r="G1351" t="str">
        <f t="shared" si="116"/>
        <v>52026</v>
      </c>
      <c r="H1351" t="s">
        <v>512</v>
      </c>
      <c r="I1351" t="str">
        <f t="shared" si="117"/>
        <v>52026</v>
      </c>
      <c r="J1351" t="s">
        <v>1565</v>
      </c>
    </row>
    <row r="1352" spans="1:10" x14ac:dyDescent="0.25">
      <c r="A1352">
        <v>76</v>
      </c>
      <c r="B1352" t="str">
        <f t="shared" si="114"/>
        <v>52</v>
      </c>
      <c r="C1352" t="s">
        <v>1555</v>
      </c>
      <c r="D1352" t="str">
        <f>"028"</f>
        <v>028</v>
      </c>
      <c r="E1352" t="str">
        <f t="shared" si="115"/>
        <v>T. SYLVAN</v>
      </c>
      <c r="F1352" t="s">
        <v>511</v>
      </c>
      <c r="G1352" t="str">
        <f t="shared" si="116"/>
        <v>52028</v>
      </c>
      <c r="H1352" t="s">
        <v>512</v>
      </c>
      <c r="I1352" t="str">
        <f t="shared" si="117"/>
        <v>52028</v>
      </c>
      <c r="J1352" t="s">
        <v>1566</v>
      </c>
    </row>
    <row r="1353" spans="1:10" x14ac:dyDescent="0.25">
      <c r="A1353">
        <v>76</v>
      </c>
      <c r="B1353" t="str">
        <f t="shared" si="114"/>
        <v>52</v>
      </c>
      <c r="C1353" t="s">
        <v>1555</v>
      </c>
      <c r="D1353" t="str">
        <f>"030"</f>
        <v>030</v>
      </c>
      <c r="E1353" t="str">
        <f t="shared" si="115"/>
        <v>T. WESTFORD</v>
      </c>
      <c r="F1353" t="s">
        <v>511</v>
      </c>
      <c r="G1353" t="str">
        <f t="shared" si="116"/>
        <v>52030</v>
      </c>
      <c r="H1353" t="s">
        <v>512</v>
      </c>
      <c r="I1353" t="str">
        <f t="shared" si="117"/>
        <v>52030</v>
      </c>
      <c r="J1353" t="s">
        <v>871</v>
      </c>
    </row>
    <row r="1354" spans="1:10" x14ac:dyDescent="0.25">
      <c r="A1354">
        <v>76</v>
      </c>
      <c r="B1354" t="str">
        <f t="shared" si="114"/>
        <v>52</v>
      </c>
      <c r="C1354" t="s">
        <v>1555</v>
      </c>
      <c r="D1354" t="str">
        <f>"032"</f>
        <v>032</v>
      </c>
      <c r="E1354" t="str">
        <f t="shared" si="115"/>
        <v>T. WILLOW</v>
      </c>
      <c r="F1354" t="s">
        <v>511</v>
      </c>
      <c r="G1354" t="str">
        <f t="shared" si="116"/>
        <v>52032</v>
      </c>
      <c r="H1354" t="s">
        <v>512</v>
      </c>
      <c r="I1354" t="str">
        <f t="shared" si="117"/>
        <v>52032</v>
      </c>
      <c r="J1354" t="s">
        <v>1567</v>
      </c>
    </row>
    <row r="1355" spans="1:10" x14ac:dyDescent="0.25">
      <c r="A1355">
        <v>76</v>
      </c>
      <c r="B1355" t="str">
        <f t="shared" si="114"/>
        <v>52</v>
      </c>
      <c r="C1355" t="s">
        <v>1555</v>
      </c>
      <c r="D1355" t="str">
        <f>"106"</f>
        <v>106</v>
      </c>
      <c r="E1355" t="str">
        <f t="shared" si="115"/>
        <v>V. BOAZ</v>
      </c>
      <c r="F1355" t="s">
        <v>530</v>
      </c>
      <c r="G1355" t="str">
        <f t="shared" si="116"/>
        <v>52106</v>
      </c>
      <c r="H1355" t="s">
        <v>531</v>
      </c>
      <c r="I1355" t="str">
        <f t="shared" si="117"/>
        <v>52106</v>
      </c>
      <c r="J1355" t="s">
        <v>1568</v>
      </c>
    </row>
    <row r="1356" spans="1:10" x14ac:dyDescent="0.25">
      <c r="A1356">
        <v>76</v>
      </c>
      <c r="B1356" t="str">
        <f t="shared" si="114"/>
        <v>52</v>
      </c>
      <c r="C1356" t="s">
        <v>1555</v>
      </c>
      <c r="D1356" t="str">
        <f>"111"</f>
        <v>111</v>
      </c>
      <c r="E1356" t="str">
        <f t="shared" si="115"/>
        <v>V. CAZENOVIA</v>
      </c>
      <c r="F1356" t="s">
        <v>530</v>
      </c>
      <c r="G1356" t="str">
        <f t="shared" si="116"/>
        <v>52111</v>
      </c>
      <c r="H1356" t="s">
        <v>531</v>
      </c>
      <c r="I1356" t="str">
        <f t="shared" si="117"/>
        <v>52111</v>
      </c>
      <c r="J1356" t="s">
        <v>1569</v>
      </c>
    </row>
    <row r="1357" spans="1:10" x14ac:dyDescent="0.25">
      <c r="A1357">
        <v>76</v>
      </c>
      <c r="B1357" t="str">
        <f t="shared" si="114"/>
        <v>52</v>
      </c>
      <c r="C1357" t="s">
        <v>1555</v>
      </c>
      <c r="D1357" t="str">
        <f>"146"</f>
        <v>146</v>
      </c>
      <c r="E1357" t="str">
        <f t="shared" si="115"/>
        <v>V. LONE ROCK</v>
      </c>
      <c r="F1357" t="s">
        <v>530</v>
      </c>
      <c r="G1357" t="str">
        <f t="shared" si="116"/>
        <v>52146</v>
      </c>
      <c r="H1357" t="s">
        <v>531</v>
      </c>
      <c r="I1357" t="str">
        <f t="shared" si="117"/>
        <v>52146</v>
      </c>
      <c r="J1357" t="s">
        <v>1570</v>
      </c>
    </row>
    <row r="1358" spans="1:10" x14ac:dyDescent="0.25">
      <c r="A1358">
        <v>76</v>
      </c>
      <c r="B1358" t="str">
        <f t="shared" si="114"/>
        <v>52</v>
      </c>
      <c r="C1358" t="s">
        <v>1555</v>
      </c>
      <c r="D1358" t="str">
        <f>"186"</f>
        <v>186</v>
      </c>
      <c r="E1358" t="str">
        <f t="shared" si="115"/>
        <v>V. VIOLA</v>
      </c>
      <c r="F1358" t="s">
        <v>530</v>
      </c>
      <c r="G1358" t="str">
        <f t="shared" si="116"/>
        <v>52186</v>
      </c>
      <c r="H1358" t="s">
        <v>531</v>
      </c>
      <c r="I1358" t="str">
        <f t="shared" si="117"/>
        <v>52186</v>
      </c>
      <c r="J1358" t="s">
        <v>1571</v>
      </c>
    </row>
    <row r="1359" spans="1:10" x14ac:dyDescent="0.25">
      <c r="A1359">
        <v>76</v>
      </c>
      <c r="B1359" t="str">
        <f t="shared" si="114"/>
        <v>52</v>
      </c>
      <c r="C1359" t="s">
        <v>1555</v>
      </c>
      <c r="D1359" t="str">
        <f>"196"</f>
        <v>196</v>
      </c>
      <c r="E1359" t="str">
        <f t="shared" si="115"/>
        <v>V. YUBA</v>
      </c>
      <c r="F1359" t="s">
        <v>530</v>
      </c>
      <c r="G1359" t="str">
        <f t="shared" si="116"/>
        <v>52196</v>
      </c>
      <c r="H1359" t="s">
        <v>531</v>
      </c>
      <c r="I1359" t="str">
        <f t="shared" si="117"/>
        <v>52196</v>
      </c>
      <c r="J1359" t="s">
        <v>1572</v>
      </c>
    </row>
    <row r="1360" spans="1:10" x14ac:dyDescent="0.25">
      <c r="A1360">
        <v>76</v>
      </c>
      <c r="B1360" t="str">
        <f t="shared" si="114"/>
        <v>52</v>
      </c>
      <c r="C1360" t="s">
        <v>1555</v>
      </c>
      <c r="D1360" t="str">
        <f>"276"</f>
        <v>276</v>
      </c>
      <c r="E1360" t="str">
        <f t="shared" si="115"/>
        <v>C. RICHLAND CENTER</v>
      </c>
      <c r="F1360" t="s">
        <v>533</v>
      </c>
      <c r="G1360" t="str">
        <f t="shared" si="116"/>
        <v>52276</v>
      </c>
      <c r="H1360" t="s">
        <v>534</v>
      </c>
      <c r="I1360" t="str">
        <f t="shared" si="117"/>
        <v>52276</v>
      </c>
      <c r="J1360" t="s">
        <v>1573</v>
      </c>
    </row>
    <row r="1361" spans="1:10" x14ac:dyDescent="0.25">
      <c r="A1361">
        <v>76</v>
      </c>
      <c r="B1361" t="str">
        <f t="shared" ref="B1361:B1389" si="118">"53"</f>
        <v>53</v>
      </c>
      <c r="C1361" t="s">
        <v>1574</v>
      </c>
      <c r="D1361" t="str">
        <f>"002"</f>
        <v>002</v>
      </c>
      <c r="E1361" t="str">
        <f t="shared" si="115"/>
        <v>T. AVON</v>
      </c>
      <c r="F1361" t="s">
        <v>511</v>
      </c>
      <c r="G1361" t="str">
        <f t="shared" si="116"/>
        <v>53002</v>
      </c>
      <c r="H1361" t="s">
        <v>512</v>
      </c>
      <c r="I1361" t="str">
        <f t="shared" si="117"/>
        <v>53002</v>
      </c>
      <c r="J1361" t="s">
        <v>1575</v>
      </c>
    </row>
    <row r="1362" spans="1:10" x14ac:dyDescent="0.25">
      <c r="A1362">
        <v>76</v>
      </c>
      <c r="B1362" t="str">
        <f t="shared" si="118"/>
        <v>53</v>
      </c>
      <c r="C1362" t="s">
        <v>1574</v>
      </c>
      <c r="D1362" t="str">
        <f>"004"</f>
        <v>004</v>
      </c>
      <c r="E1362" t="str">
        <f t="shared" si="115"/>
        <v>T. BELOIT</v>
      </c>
      <c r="F1362" t="s">
        <v>511</v>
      </c>
      <c r="G1362" t="str">
        <f t="shared" si="116"/>
        <v>53004</v>
      </c>
      <c r="H1362" t="s">
        <v>512</v>
      </c>
      <c r="I1362" t="str">
        <f t="shared" si="117"/>
        <v>53004</v>
      </c>
      <c r="J1362" t="s">
        <v>1576</v>
      </c>
    </row>
    <row r="1363" spans="1:10" x14ac:dyDescent="0.25">
      <c r="A1363">
        <v>76</v>
      </c>
      <c r="B1363" t="str">
        <f t="shared" si="118"/>
        <v>53</v>
      </c>
      <c r="C1363" t="s">
        <v>1574</v>
      </c>
      <c r="D1363" t="str">
        <f>"006"</f>
        <v>006</v>
      </c>
      <c r="E1363" t="str">
        <f t="shared" si="115"/>
        <v>T. BRADFORD</v>
      </c>
      <c r="F1363" t="s">
        <v>511</v>
      </c>
      <c r="G1363" t="str">
        <f t="shared" si="116"/>
        <v>53006</v>
      </c>
      <c r="H1363" t="s">
        <v>512</v>
      </c>
      <c r="I1363" t="str">
        <f t="shared" si="117"/>
        <v>53006</v>
      </c>
      <c r="J1363" t="s">
        <v>1577</v>
      </c>
    </row>
    <row r="1364" spans="1:10" x14ac:dyDescent="0.25">
      <c r="A1364">
        <v>76</v>
      </c>
      <c r="B1364" t="str">
        <f t="shared" si="118"/>
        <v>53</v>
      </c>
      <c r="C1364" t="s">
        <v>1574</v>
      </c>
      <c r="D1364" t="str">
        <f>"008"</f>
        <v>008</v>
      </c>
      <c r="E1364" t="str">
        <f t="shared" si="115"/>
        <v>T. CENTER</v>
      </c>
      <c r="F1364" t="s">
        <v>511</v>
      </c>
      <c r="G1364" t="str">
        <f t="shared" si="116"/>
        <v>53008</v>
      </c>
      <c r="H1364" t="s">
        <v>512</v>
      </c>
      <c r="I1364" t="str">
        <f t="shared" si="117"/>
        <v>53008</v>
      </c>
      <c r="J1364" t="s">
        <v>1427</v>
      </c>
    </row>
    <row r="1365" spans="1:10" x14ac:dyDescent="0.25">
      <c r="A1365">
        <v>76</v>
      </c>
      <c r="B1365" t="str">
        <f t="shared" si="118"/>
        <v>53</v>
      </c>
      <c r="C1365" t="s">
        <v>1574</v>
      </c>
      <c r="D1365" t="str">
        <f>"010"</f>
        <v>010</v>
      </c>
      <c r="E1365" t="str">
        <f t="shared" si="115"/>
        <v>T. CLINTON</v>
      </c>
      <c r="F1365" t="s">
        <v>511</v>
      </c>
      <c r="G1365" t="str">
        <f t="shared" si="116"/>
        <v>53010</v>
      </c>
      <c r="H1365" t="s">
        <v>512</v>
      </c>
      <c r="I1365" t="str">
        <f t="shared" si="117"/>
        <v>53010</v>
      </c>
      <c r="J1365" t="s">
        <v>559</v>
      </c>
    </row>
    <row r="1366" spans="1:10" x14ac:dyDescent="0.25">
      <c r="A1366">
        <v>76</v>
      </c>
      <c r="B1366" t="str">
        <f t="shared" si="118"/>
        <v>53</v>
      </c>
      <c r="C1366" t="s">
        <v>1574</v>
      </c>
      <c r="D1366" t="str">
        <f>"012"</f>
        <v>012</v>
      </c>
      <c r="E1366" t="str">
        <f t="shared" si="115"/>
        <v>T. FULTON</v>
      </c>
      <c r="F1366" t="s">
        <v>511</v>
      </c>
      <c r="G1366" t="str">
        <f t="shared" si="116"/>
        <v>53012</v>
      </c>
      <c r="H1366" t="s">
        <v>512</v>
      </c>
      <c r="I1366" t="str">
        <f t="shared" si="117"/>
        <v>53012</v>
      </c>
      <c r="J1366" t="s">
        <v>1578</v>
      </c>
    </row>
    <row r="1367" spans="1:10" x14ac:dyDescent="0.25">
      <c r="A1367">
        <v>76</v>
      </c>
      <c r="B1367" t="str">
        <f t="shared" si="118"/>
        <v>53</v>
      </c>
      <c r="C1367" t="s">
        <v>1574</v>
      </c>
      <c r="D1367" t="str">
        <f>"014"</f>
        <v>014</v>
      </c>
      <c r="E1367" t="str">
        <f t="shared" si="115"/>
        <v>T. HARMONY</v>
      </c>
      <c r="F1367" t="s">
        <v>511</v>
      </c>
      <c r="G1367" t="str">
        <f t="shared" si="116"/>
        <v>53014</v>
      </c>
      <c r="H1367" t="s">
        <v>512</v>
      </c>
      <c r="I1367" t="str">
        <f t="shared" si="117"/>
        <v>53014</v>
      </c>
      <c r="J1367" t="s">
        <v>1532</v>
      </c>
    </row>
    <row r="1368" spans="1:10" x14ac:dyDescent="0.25">
      <c r="A1368">
        <v>76</v>
      </c>
      <c r="B1368" t="str">
        <f t="shared" si="118"/>
        <v>53</v>
      </c>
      <c r="C1368" t="s">
        <v>1574</v>
      </c>
      <c r="D1368" t="str">
        <f>"016"</f>
        <v>016</v>
      </c>
      <c r="E1368" t="str">
        <f t="shared" si="115"/>
        <v>T. JANESVILLE</v>
      </c>
      <c r="F1368" t="s">
        <v>511</v>
      </c>
      <c r="G1368" t="str">
        <f t="shared" si="116"/>
        <v>53016</v>
      </c>
      <c r="H1368" t="s">
        <v>512</v>
      </c>
      <c r="I1368" t="str">
        <f t="shared" si="117"/>
        <v>53016</v>
      </c>
      <c r="J1368" t="s">
        <v>1579</v>
      </c>
    </row>
    <row r="1369" spans="1:10" x14ac:dyDescent="0.25">
      <c r="A1369">
        <v>76</v>
      </c>
      <c r="B1369" t="str">
        <f t="shared" si="118"/>
        <v>53</v>
      </c>
      <c r="C1369" t="s">
        <v>1574</v>
      </c>
      <c r="D1369" t="str">
        <f>"018"</f>
        <v>018</v>
      </c>
      <c r="E1369" t="str">
        <f t="shared" si="115"/>
        <v>T. JOHNSTOWN</v>
      </c>
      <c r="F1369" t="s">
        <v>511</v>
      </c>
      <c r="G1369" t="str">
        <f t="shared" si="116"/>
        <v>53018</v>
      </c>
      <c r="H1369" t="s">
        <v>512</v>
      </c>
      <c r="I1369" t="str">
        <f t="shared" si="117"/>
        <v>53018</v>
      </c>
      <c r="J1369" t="s">
        <v>1491</v>
      </c>
    </row>
    <row r="1370" spans="1:10" x14ac:dyDescent="0.25">
      <c r="A1370">
        <v>76</v>
      </c>
      <c r="B1370" t="str">
        <f t="shared" si="118"/>
        <v>53</v>
      </c>
      <c r="C1370" t="s">
        <v>1574</v>
      </c>
      <c r="D1370" t="str">
        <f>"020"</f>
        <v>020</v>
      </c>
      <c r="E1370" t="str">
        <f t="shared" si="115"/>
        <v>T. LA PRAIRIE</v>
      </c>
      <c r="F1370" t="s">
        <v>511</v>
      </c>
      <c r="G1370" t="str">
        <f t="shared" si="116"/>
        <v>53020</v>
      </c>
      <c r="H1370" t="s">
        <v>512</v>
      </c>
      <c r="I1370" t="str">
        <f t="shared" si="117"/>
        <v>53020</v>
      </c>
      <c r="J1370" t="s">
        <v>1580</v>
      </c>
    </row>
    <row r="1371" spans="1:10" x14ac:dyDescent="0.25">
      <c r="A1371">
        <v>76</v>
      </c>
      <c r="B1371" t="str">
        <f t="shared" si="118"/>
        <v>53</v>
      </c>
      <c r="C1371" t="s">
        <v>1574</v>
      </c>
      <c r="D1371" t="str">
        <f>"022"</f>
        <v>022</v>
      </c>
      <c r="E1371" t="str">
        <f t="shared" si="115"/>
        <v>T. LIMA</v>
      </c>
      <c r="F1371" t="s">
        <v>511</v>
      </c>
      <c r="G1371" t="str">
        <f t="shared" si="116"/>
        <v>53022</v>
      </c>
      <c r="H1371" t="s">
        <v>512</v>
      </c>
      <c r="I1371" t="str">
        <f t="shared" si="117"/>
        <v>53022</v>
      </c>
      <c r="J1371" t="s">
        <v>1014</v>
      </c>
    </row>
    <row r="1372" spans="1:10" x14ac:dyDescent="0.25">
      <c r="A1372">
        <v>76</v>
      </c>
      <c r="B1372" t="str">
        <f t="shared" si="118"/>
        <v>53</v>
      </c>
      <c r="C1372" t="s">
        <v>1574</v>
      </c>
      <c r="D1372" t="str">
        <f>"024"</f>
        <v>024</v>
      </c>
      <c r="E1372" t="str">
        <f t="shared" si="115"/>
        <v>T. MAGNOLIA</v>
      </c>
      <c r="F1372" t="s">
        <v>511</v>
      </c>
      <c r="G1372" t="str">
        <f t="shared" si="116"/>
        <v>53024</v>
      </c>
      <c r="H1372" t="s">
        <v>512</v>
      </c>
      <c r="I1372" t="str">
        <f t="shared" si="117"/>
        <v>53024</v>
      </c>
      <c r="J1372" t="s">
        <v>1581</v>
      </c>
    </row>
    <row r="1373" spans="1:10" x14ac:dyDescent="0.25">
      <c r="A1373">
        <v>76</v>
      </c>
      <c r="B1373" t="str">
        <f t="shared" si="118"/>
        <v>53</v>
      </c>
      <c r="C1373" t="s">
        <v>1574</v>
      </c>
      <c r="D1373" t="str">
        <f>"026"</f>
        <v>026</v>
      </c>
      <c r="E1373" t="str">
        <f t="shared" si="115"/>
        <v>T. MILTON</v>
      </c>
      <c r="F1373" t="s">
        <v>511</v>
      </c>
      <c r="G1373" t="str">
        <f t="shared" si="116"/>
        <v>53026</v>
      </c>
      <c r="H1373" t="s">
        <v>512</v>
      </c>
      <c r="I1373" t="str">
        <f t="shared" si="117"/>
        <v>53026</v>
      </c>
      <c r="J1373" t="s">
        <v>639</v>
      </c>
    </row>
    <row r="1374" spans="1:10" x14ac:dyDescent="0.25">
      <c r="A1374">
        <v>76</v>
      </c>
      <c r="B1374" t="str">
        <f t="shared" si="118"/>
        <v>53</v>
      </c>
      <c r="C1374" t="s">
        <v>1574</v>
      </c>
      <c r="D1374" t="str">
        <f>"028"</f>
        <v>028</v>
      </c>
      <c r="E1374" t="str">
        <f t="shared" si="115"/>
        <v>T. NEWARK</v>
      </c>
      <c r="F1374" t="s">
        <v>511</v>
      </c>
      <c r="G1374" t="str">
        <f t="shared" si="116"/>
        <v>53028</v>
      </c>
      <c r="H1374" t="s">
        <v>512</v>
      </c>
      <c r="I1374" t="str">
        <f t="shared" si="117"/>
        <v>53028</v>
      </c>
      <c r="J1374" t="s">
        <v>1582</v>
      </c>
    </row>
    <row r="1375" spans="1:10" x14ac:dyDescent="0.25">
      <c r="A1375">
        <v>76</v>
      </c>
      <c r="B1375" t="str">
        <f t="shared" si="118"/>
        <v>53</v>
      </c>
      <c r="C1375" t="s">
        <v>1574</v>
      </c>
      <c r="D1375" t="str">
        <f>"030"</f>
        <v>030</v>
      </c>
      <c r="E1375" t="str">
        <f t="shared" si="115"/>
        <v>T. PLYMOUTH</v>
      </c>
      <c r="F1375" t="s">
        <v>511</v>
      </c>
      <c r="G1375" t="str">
        <f t="shared" si="116"/>
        <v>53030</v>
      </c>
      <c r="H1375" t="s">
        <v>512</v>
      </c>
      <c r="I1375" t="str">
        <f t="shared" si="117"/>
        <v>53030</v>
      </c>
      <c r="J1375" t="s">
        <v>1144</v>
      </c>
    </row>
    <row r="1376" spans="1:10" x14ac:dyDescent="0.25">
      <c r="A1376">
        <v>76</v>
      </c>
      <c r="B1376" t="str">
        <f t="shared" si="118"/>
        <v>53</v>
      </c>
      <c r="C1376" t="s">
        <v>1574</v>
      </c>
      <c r="D1376" t="str">
        <f>"032"</f>
        <v>032</v>
      </c>
      <c r="E1376" t="str">
        <f t="shared" si="115"/>
        <v>T. PORTER</v>
      </c>
      <c r="F1376" t="s">
        <v>511</v>
      </c>
      <c r="G1376" t="str">
        <f t="shared" si="116"/>
        <v>53032</v>
      </c>
      <c r="H1376" t="s">
        <v>512</v>
      </c>
      <c r="I1376" t="str">
        <f t="shared" si="117"/>
        <v>53032</v>
      </c>
      <c r="J1376" t="s">
        <v>1583</v>
      </c>
    </row>
    <row r="1377" spans="1:10" x14ac:dyDescent="0.25">
      <c r="A1377">
        <v>76</v>
      </c>
      <c r="B1377" t="str">
        <f t="shared" si="118"/>
        <v>53</v>
      </c>
      <c r="C1377" t="s">
        <v>1574</v>
      </c>
      <c r="D1377" t="str">
        <f>"034"</f>
        <v>034</v>
      </c>
      <c r="E1377" t="str">
        <f t="shared" si="115"/>
        <v>T. ROCK</v>
      </c>
      <c r="F1377" t="s">
        <v>511</v>
      </c>
      <c r="G1377" t="str">
        <f t="shared" si="116"/>
        <v>53034</v>
      </c>
      <c r="H1377" t="s">
        <v>512</v>
      </c>
      <c r="I1377" t="str">
        <f t="shared" si="117"/>
        <v>53034</v>
      </c>
      <c r="J1377" t="s">
        <v>1584</v>
      </c>
    </row>
    <row r="1378" spans="1:10" x14ac:dyDescent="0.25">
      <c r="A1378">
        <v>76</v>
      </c>
      <c r="B1378" t="str">
        <f t="shared" si="118"/>
        <v>53</v>
      </c>
      <c r="C1378" t="s">
        <v>1574</v>
      </c>
      <c r="D1378" t="str">
        <f>"036"</f>
        <v>036</v>
      </c>
      <c r="E1378" t="str">
        <f t="shared" si="115"/>
        <v>T. SPRING VALLEY</v>
      </c>
      <c r="F1378" t="s">
        <v>511</v>
      </c>
      <c r="G1378" t="str">
        <f t="shared" si="116"/>
        <v>53036</v>
      </c>
      <c r="H1378" t="s">
        <v>512</v>
      </c>
      <c r="I1378" t="str">
        <f t="shared" si="117"/>
        <v>53036</v>
      </c>
      <c r="J1378" t="s">
        <v>1479</v>
      </c>
    </row>
    <row r="1379" spans="1:10" x14ac:dyDescent="0.25">
      <c r="A1379">
        <v>76</v>
      </c>
      <c r="B1379" t="str">
        <f t="shared" si="118"/>
        <v>53</v>
      </c>
      <c r="C1379" t="s">
        <v>1574</v>
      </c>
      <c r="D1379" t="str">
        <f>"038"</f>
        <v>038</v>
      </c>
      <c r="E1379" t="str">
        <f t="shared" si="115"/>
        <v>T. TURTLE</v>
      </c>
      <c r="F1379" t="s">
        <v>511</v>
      </c>
      <c r="G1379" t="str">
        <f t="shared" si="116"/>
        <v>53038</v>
      </c>
      <c r="H1379" t="s">
        <v>512</v>
      </c>
      <c r="I1379" t="str">
        <f t="shared" si="117"/>
        <v>53038</v>
      </c>
      <c r="J1379" t="s">
        <v>1585</v>
      </c>
    </row>
    <row r="1380" spans="1:10" x14ac:dyDescent="0.25">
      <c r="A1380">
        <v>76</v>
      </c>
      <c r="B1380" t="str">
        <f t="shared" si="118"/>
        <v>53</v>
      </c>
      <c r="C1380" t="s">
        <v>1574</v>
      </c>
      <c r="D1380" t="str">
        <f>"040"</f>
        <v>040</v>
      </c>
      <c r="E1380" t="str">
        <f t="shared" si="115"/>
        <v>T. UNION</v>
      </c>
      <c r="F1380" t="s">
        <v>511</v>
      </c>
      <c r="G1380" t="str">
        <f t="shared" si="116"/>
        <v>53040</v>
      </c>
      <c r="H1380" t="s">
        <v>512</v>
      </c>
      <c r="I1380" t="str">
        <f t="shared" si="117"/>
        <v>53040</v>
      </c>
      <c r="J1380" t="s">
        <v>664</v>
      </c>
    </row>
    <row r="1381" spans="1:10" x14ac:dyDescent="0.25">
      <c r="A1381">
        <v>76</v>
      </c>
      <c r="B1381" t="str">
        <f t="shared" si="118"/>
        <v>53</v>
      </c>
      <c r="C1381" t="s">
        <v>1574</v>
      </c>
      <c r="D1381" t="str">
        <f>"111"</f>
        <v>111</v>
      </c>
      <c r="E1381" t="str">
        <f t="shared" si="115"/>
        <v>V. CLINTON</v>
      </c>
      <c r="F1381" t="s">
        <v>530</v>
      </c>
      <c r="G1381" t="str">
        <f t="shared" si="116"/>
        <v>53111</v>
      </c>
      <c r="H1381" t="s">
        <v>531</v>
      </c>
      <c r="I1381" t="str">
        <f t="shared" si="117"/>
        <v>53111</v>
      </c>
      <c r="J1381" t="s">
        <v>559</v>
      </c>
    </row>
    <row r="1382" spans="1:10" x14ac:dyDescent="0.25">
      <c r="A1382">
        <v>76</v>
      </c>
      <c r="B1382" t="str">
        <f t="shared" si="118"/>
        <v>53</v>
      </c>
      <c r="C1382" t="s">
        <v>1574</v>
      </c>
      <c r="D1382" t="str">
        <f>"126"</f>
        <v>126</v>
      </c>
      <c r="E1382" t="str">
        <f t="shared" si="115"/>
        <v>V. FOOTVILLE</v>
      </c>
      <c r="F1382" t="s">
        <v>530</v>
      </c>
      <c r="G1382" t="str">
        <f t="shared" si="116"/>
        <v>53126</v>
      </c>
      <c r="H1382" t="s">
        <v>531</v>
      </c>
      <c r="I1382" t="str">
        <f t="shared" si="117"/>
        <v>53126</v>
      </c>
      <c r="J1382" t="s">
        <v>1586</v>
      </c>
    </row>
    <row r="1383" spans="1:10" x14ac:dyDescent="0.25">
      <c r="A1383">
        <v>76</v>
      </c>
      <c r="B1383" t="str">
        <f t="shared" si="118"/>
        <v>53</v>
      </c>
      <c r="C1383" t="s">
        <v>1574</v>
      </c>
      <c r="D1383" t="str">
        <f>"165"</f>
        <v>165</v>
      </c>
      <c r="E1383" t="str">
        <f t="shared" si="115"/>
        <v>V. ORFORDVILLE</v>
      </c>
      <c r="F1383" t="s">
        <v>530</v>
      </c>
      <c r="G1383" t="str">
        <f t="shared" si="116"/>
        <v>53165</v>
      </c>
      <c r="H1383" t="s">
        <v>531</v>
      </c>
      <c r="I1383" t="str">
        <f t="shared" si="117"/>
        <v>53165</v>
      </c>
      <c r="J1383" t="s">
        <v>1587</v>
      </c>
    </row>
    <row r="1384" spans="1:10" x14ac:dyDescent="0.25">
      <c r="A1384">
        <v>76</v>
      </c>
      <c r="B1384" t="str">
        <f t="shared" si="118"/>
        <v>53</v>
      </c>
      <c r="C1384" t="s">
        <v>1574</v>
      </c>
      <c r="D1384" t="str">
        <f>"206"</f>
        <v>206</v>
      </c>
      <c r="E1384" t="str">
        <f t="shared" si="115"/>
        <v>C. BELOIT</v>
      </c>
      <c r="F1384" t="s">
        <v>533</v>
      </c>
      <c r="G1384" t="str">
        <f t="shared" si="116"/>
        <v>53206</v>
      </c>
      <c r="H1384" t="s">
        <v>534</v>
      </c>
      <c r="I1384" t="str">
        <f t="shared" si="117"/>
        <v>53206</v>
      </c>
      <c r="J1384" t="s">
        <v>1576</v>
      </c>
    </row>
    <row r="1385" spans="1:10" x14ac:dyDescent="0.25">
      <c r="A1385">
        <v>76</v>
      </c>
      <c r="B1385" t="str">
        <f t="shared" si="118"/>
        <v>53</v>
      </c>
      <c r="C1385" t="s">
        <v>1574</v>
      </c>
      <c r="D1385" t="str">
        <f>"210"</f>
        <v>210</v>
      </c>
      <c r="E1385" t="str">
        <f t="shared" si="115"/>
        <v>C. BRODHEAD</v>
      </c>
      <c r="F1385" t="s">
        <v>533</v>
      </c>
      <c r="G1385" t="str">
        <f t="shared" si="116"/>
        <v>53210</v>
      </c>
      <c r="H1385" t="s">
        <v>534</v>
      </c>
      <c r="I1385" t="str">
        <f t="shared" si="117"/>
        <v>53210</v>
      </c>
      <c r="J1385" t="s">
        <v>1055</v>
      </c>
    </row>
    <row r="1386" spans="1:10" x14ac:dyDescent="0.25">
      <c r="A1386">
        <v>76</v>
      </c>
      <c r="B1386" t="str">
        <f t="shared" si="118"/>
        <v>53</v>
      </c>
      <c r="C1386" t="s">
        <v>1574</v>
      </c>
      <c r="D1386" t="str">
        <f>"221"</f>
        <v>221</v>
      </c>
      <c r="E1386" t="str">
        <f t="shared" si="115"/>
        <v>C. EDGERTON</v>
      </c>
      <c r="F1386" t="s">
        <v>533</v>
      </c>
      <c r="G1386" t="str">
        <f t="shared" si="116"/>
        <v>53221</v>
      </c>
      <c r="H1386" t="s">
        <v>534</v>
      </c>
      <c r="I1386" t="str">
        <f t="shared" si="117"/>
        <v>53221</v>
      </c>
      <c r="J1386" t="s">
        <v>845</v>
      </c>
    </row>
    <row r="1387" spans="1:10" x14ac:dyDescent="0.25">
      <c r="A1387">
        <v>76</v>
      </c>
      <c r="B1387" t="str">
        <f t="shared" si="118"/>
        <v>53</v>
      </c>
      <c r="C1387" t="s">
        <v>1574</v>
      </c>
      <c r="D1387" t="str">
        <f>"222"</f>
        <v>222</v>
      </c>
      <c r="E1387" t="str">
        <f t="shared" si="115"/>
        <v>C. EVANSVILLE</v>
      </c>
      <c r="F1387" t="s">
        <v>533</v>
      </c>
      <c r="G1387" t="str">
        <f t="shared" si="116"/>
        <v>53222</v>
      </c>
      <c r="H1387" t="s">
        <v>534</v>
      </c>
      <c r="I1387" t="str">
        <f t="shared" si="117"/>
        <v>53222</v>
      </c>
      <c r="J1387" t="s">
        <v>1588</v>
      </c>
    </row>
    <row r="1388" spans="1:10" x14ac:dyDescent="0.25">
      <c r="A1388">
        <v>76</v>
      </c>
      <c r="B1388" t="str">
        <f t="shared" si="118"/>
        <v>53</v>
      </c>
      <c r="C1388" t="s">
        <v>1574</v>
      </c>
      <c r="D1388" t="str">
        <f>"241"</f>
        <v>241</v>
      </c>
      <c r="E1388" t="str">
        <f t="shared" si="115"/>
        <v>C. JANESVILLE</v>
      </c>
      <c r="F1388" t="s">
        <v>533</v>
      </c>
      <c r="G1388" t="str">
        <f t="shared" si="116"/>
        <v>53241</v>
      </c>
      <c r="H1388" t="s">
        <v>534</v>
      </c>
      <c r="I1388" t="str">
        <f t="shared" si="117"/>
        <v>53241</v>
      </c>
      <c r="J1388" t="s">
        <v>1579</v>
      </c>
    </row>
    <row r="1389" spans="1:10" x14ac:dyDescent="0.25">
      <c r="A1389">
        <v>76</v>
      </c>
      <c r="B1389" t="str">
        <f t="shared" si="118"/>
        <v>53</v>
      </c>
      <c r="C1389" t="s">
        <v>1574</v>
      </c>
      <c r="D1389" t="str">
        <f>"257"</f>
        <v>257</v>
      </c>
      <c r="E1389" t="str">
        <f t="shared" si="115"/>
        <v>C. MILTON</v>
      </c>
      <c r="F1389" t="s">
        <v>533</v>
      </c>
      <c r="G1389" t="str">
        <f t="shared" si="116"/>
        <v>53257</v>
      </c>
      <c r="H1389" t="s">
        <v>534</v>
      </c>
      <c r="I1389" t="str">
        <f t="shared" si="117"/>
        <v>53257</v>
      </c>
      <c r="J1389" t="s">
        <v>639</v>
      </c>
    </row>
    <row r="1390" spans="1:10" x14ac:dyDescent="0.25">
      <c r="A1390">
        <v>79</v>
      </c>
      <c r="B1390" t="str">
        <f t="shared" ref="B1390:B1422" si="119">"54"</f>
        <v>54</v>
      </c>
      <c r="C1390" t="s">
        <v>1589</v>
      </c>
      <c r="D1390" t="str">
        <f>"002"</f>
        <v>002</v>
      </c>
      <c r="E1390" t="str">
        <f t="shared" si="115"/>
        <v>T. ATLANTA</v>
      </c>
      <c r="F1390" t="s">
        <v>511</v>
      </c>
      <c r="G1390" t="str">
        <f t="shared" si="116"/>
        <v>54002</v>
      </c>
      <c r="H1390" t="s">
        <v>512</v>
      </c>
      <c r="I1390" t="str">
        <f t="shared" si="117"/>
        <v>54002</v>
      </c>
      <c r="J1390" t="s">
        <v>1590</v>
      </c>
    </row>
    <row r="1391" spans="1:10" x14ac:dyDescent="0.25">
      <c r="A1391">
        <v>79</v>
      </c>
      <c r="B1391" t="str">
        <f t="shared" si="119"/>
        <v>54</v>
      </c>
      <c r="C1391" t="s">
        <v>1589</v>
      </c>
      <c r="D1391" t="str">
        <f>"004"</f>
        <v>004</v>
      </c>
      <c r="E1391" t="str">
        <f t="shared" si="115"/>
        <v>T. BIG BEND</v>
      </c>
      <c r="F1391" t="s">
        <v>511</v>
      </c>
      <c r="G1391" t="str">
        <f t="shared" si="116"/>
        <v>54004</v>
      </c>
      <c r="H1391" t="s">
        <v>512</v>
      </c>
      <c r="I1391" t="str">
        <f t="shared" si="117"/>
        <v>54004</v>
      </c>
      <c r="J1391" t="s">
        <v>1591</v>
      </c>
    </row>
    <row r="1392" spans="1:10" x14ac:dyDescent="0.25">
      <c r="A1392">
        <v>79</v>
      </c>
      <c r="B1392" t="str">
        <f t="shared" si="119"/>
        <v>54</v>
      </c>
      <c r="C1392" t="s">
        <v>1589</v>
      </c>
      <c r="D1392" t="str">
        <f>"006"</f>
        <v>006</v>
      </c>
      <c r="E1392" t="str">
        <f t="shared" si="115"/>
        <v>T. BIG FALLS</v>
      </c>
      <c r="F1392" t="s">
        <v>511</v>
      </c>
      <c r="G1392" t="str">
        <f t="shared" si="116"/>
        <v>54006</v>
      </c>
      <c r="H1392" t="s">
        <v>512</v>
      </c>
      <c r="I1392" t="str">
        <f t="shared" si="117"/>
        <v>54006</v>
      </c>
      <c r="J1392" t="s">
        <v>1592</v>
      </c>
    </row>
    <row r="1393" spans="1:10" x14ac:dyDescent="0.25">
      <c r="A1393">
        <v>79</v>
      </c>
      <c r="B1393" t="str">
        <f t="shared" si="119"/>
        <v>54</v>
      </c>
      <c r="C1393" t="s">
        <v>1589</v>
      </c>
      <c r="D1393" t="str">
        <f>"008"</f>
        <v>008</v>
      </c>
      <c r="E1393" t="str">
        <f t="shared" si="115"/>
        <v>T. CEDAR RAPIDS</v>
      </c>
      <c r="F1393" t="s">
        <v>511</v>
      </c>
      <c r="G1393" t="str">
        <f t="shared" si="116"/>
        <v>54008</v>
      </c>
      <c r="H1393" t="s">
        <v>512</v>
      </c>
      <c r="I1393" t="str">
        <f t="shared" si="117"/>
        <v>54008</v>
      </c>
      <c r="J1393" t="s">
        <v>1593</v>
      </c>
    </row>
    <row r="1394" spans="1:10" x14ac:dyDescent="0.25">
      <c r="A1394">
        <v>79</v>
      </c>
      <c r="B1394" t="str">
        <f t="shared" si="119"/>
        <v>54</v>
      </c>
      <c r="C1394" t="s">
        <v>1589</v>
      </c>
      <c r="D1394" t="str">
        <f>"010"</f>
        <v>010</v>
      </c>
      <c r="E1394" t="str">
        <f t="shared" si="115"/>
        <v>T. DEWEY</v>
      </c>
      <c r="F1394" t="s">
        <v>511</v>
      </c>
      <c r="G1394" t="str">
        <f t="shared" si="116"/>
        <v>54010</v>
      </c>
      <c r="H1394" t="s">
        <v>512</v>
      </c>
      <c r="I1394" t="str">
        <f t="shared" si="117"/>
        <v>54010</v>
      </c>
      <c r="J1394" t="s">
        <v>653</v>
      </c>
    </row>
    <row r="1395" spans="1:10" x14ac:dyDescent="0.25">
      <c r="A1395">
        <v>79</v>
      </c>
      <c r="B1395" t="str">
        <f t="shared" si="119"/>
        <v>54</v>
      </c>
      <c r="C1395" t="s">
        <v>1589</v>
      </c>
      <c r="D1395" t="str">
        <f>"012"</f>
        <v>012</v>
      </c>
      <c r="E1395" t="str">
        <f t="shared" si="115"/>
        <v>T. FLAMBEAU</v>
      </c>
      <c r="F1395" t="s">
        <v>511</v>
      </c>
      <c r="G1395" t="str">
        <f t="shared" si="116"/>
        <v>54012</v>
      </c>
      <c r="H1395" t="s">
        <v>512</v>
      </c>
      <c r="I1395" t="str">
        <f t="shared" si="117"/>
        <v>54012</v>
      </c>
      <c r="J1395" t="s">
        <v>1530</v>
      </c>
    </row>
    <row r="1396" spans="1:10" x14ac:dyDescent="0.25">
      <c r="A1396">
        <v>79</v>
      </c>
      <c r="B1396" t="str">
        <f t="shared" si="119"/>
        <v>54</v>
      </c>
      <c r="C1396" t="s">
        <v>1589</v>
      </c>
      <c r="D1396" t="str">
        <f>"014"</f>
        <v>014</v>
      </c>
      <c r="E1396" t="str">
        <f t="shared" si="115"/>
        <v>T. GRANT</v>
      </c>
      <c r="F1396" t="s">
        <v>511</v>
      </c>
      <c r="G1396" t="str">
        <f t="shared" si="116"/>
        <v>54014</v>
      </c>
      <c r="H1396" t="s">
        <v>512</v>
      </c>
      <c r="I1396" t="str">
        <f t="shared" si="117"/>
        <v>54014</v>
      </c>
      <c r="J1396" t="s">
        <v>721</v>
      </c>
    </row>
    <row r="1397" spans="1:10" x14ac:dyDescent="0.25">
      <c r="A1397">
        <v>79</v>
      </c>
      <c r="B1397" t="str">
        <f t="shared" si="119"/>
        <v>54</v>
      </c>
      <c r="C1397" t="s">
        <v>1589</v>
      </c>
      <c r="D1397" t="str">
        <f>"016"</f>
        <v>016</v>
      </c>
      <c r="E1397" t="str">
        <f t="shared" si="115"/>
        <v>T. GROW</v>
      </c>
      <c r="F1397" t="s">
        <v>511</v>
      </c>
      <c r="G1397" t="str">
        <f t="shared" si="116"/>
        <v>54016</v>
      </c>
      <c r="H1397" t="s">
        <v>512</v>
      </c>
      <c r="I1397" t="str">
        <f t="shared" si="117"/>
        <v>54016</v>
      </c>
      <c r="J1397" t="s">
        <v>1594</v>
      </c>
    </row>
    <row r="1398" spans="1:10" x14ac:dyDescent="0.25">
      <c r="A1398">
        <v>79</v>
      </c>
      <c r="B1398" t="str">
        <f t="shared" si="119"/>
        <v>54</v>
      </c>
      <c r="C1398" t="s">
        <v>1589</v>
      </c>
      <c r="D1398" t="str">
        <f>"018"</f>
        <v>018</v>
      </c>
      <c r="E1398" t="str">
        <f t="shared" si="115"/>
        <v>T. HAWKINS</v>
      </c>
      <c r="F1398" t="s">
        <v>511</v>
      </c>
      <c r="G1398" t="str">
        <f t="shared" si="116"/>
        <v>54018</v>
      </c>
      <c r="H1398" t="s">
        <v>512</v>
      </c>
      <c r="I1398" t="str">
        <f t="shared" si="117"/>
        <v>54018</v>
      </c>
      <c r="J1398" t="s">
        <v>1595</v>
      </c>
    </row>
    <row r="1399" spans="1:10" x14ac:dyDescent="0.25">
      <c r="A1399">
        <v>79</v>
      </c>
      <c r="B1399" t="str">
        <f t="shared" si="119"/>
        <v>54</v>
      </c>
      <c r="C1399" t="s">
        <v>1589</v>
      </c>
      <c r="D1399" t="str">
        <f>"020"</f>
        <v>020</v>
      </c>
      <c r="E1399" t="str">
        <f t="shared" si="115"/>
        <v>T. HUBBARD</v>
      </c>
      <c r="F1399" t="s">
        <v>511</v>
      </c>
      <c r="G1399" t="str">
        <f t="shared" si="116"/>
        <v>54020</v>
      </c>
      <c r="H1399" t="s">
        <v>512</v>
      </c>
      <c r="I1399" t="str">
        <f t="shared" si="117"/>
        <v>54020</v>
      </c>
      <c r="J1399" t="s">
        <v>860</v>
      </c>
    </row>
    <row r="1400" spans="1:10" x14ac:dyDescent="0.25">
      <c r="A1400">
        <v>79</v>
      </c>
      <c r="B1400" t="str">
        <f t="shared" si="119"/>
        <v>54</v>
      </c>
      <c r="C1400" t="s">
        <v>1589</v>
      </c>
      <c r="D1400" t="str">
        <f>"022"</f>
        <v>022</v>
      </c>
      <c r="E1400" t="str">
        <f t="shared" si="115"/>
        <v>T. LAWRENCE</v>
      </c>
      <c r="F1400" t="s">
        <v>511</v>
      </c>
      <c r="G1400" t="str">
        <f t="shared" si="116"/>
        <v>54022</v>
      </c>
      <c r="H1400" t="s">
        <v>512</v>
      </c>
      <c r="I1400" t="str">
        <f t="shared" si="117"/>
        <v>54022</v>
      </c>
      <c r="J1400" t="s">
        <v>612</v>
      </c>
    </row>
    <row r="1401" spans="1:10" x14ac:dyDescent="0.25">
      <c r="A1401">
        <v>79</v>
      </c>
      <c r="B1401" t="str">
        <f t="shared" si="119"/>
        <v>54</v>
      </c>
      <c r="C1401" t="s">
        <v>1589</v>
      </c>
      <c r="D1401" t="str">
        <f>"024"</f>
        <v>024</v>
      </c>
      <c r="E1401" t="str">
        <f t="shared" si="115"/>
        <v>T. MARSHALL</v>
      </c>
      <c r="F1401" t="s">
        <v>511</v>
      </c>
      <c r="G1401" t="str">
        <f t="shared" si="116"/>
        <v>54024</v>
      </c>
      <c r="H1401" t="s">
        <v>512</v>
      </c>
      <c r="I1401" t="str">
        <f t="shared" si="117"/>
        <v>54024</v>
      </c>
      <c r="J1401" t="s">
        <v>838</v>
      </c>
    </row>
    <row r="1402" spans="1:10" x14ac:dyDescent="0.25">
      <c r="A1402">
        <v>79</v>
      </c>
      <c r="B1402" t="str">
        <f t="shared" si="119"/>
        <v>54</v>
      </c>
      <c r="C1402" t="s">
        <v>1589</v>
      </c>
      <c r="D1402" t="str">
        <f>"026"</f>
        <v>026</v>
      </c>
      <c r="E1402" t="str">
        <f t="shared" si="115"/>
        <v>T. MURRY</v>
      </c>
      <c r="F1402" t="s">
        <v>511</v>
      </c>
      <c r="G1402" t="str">
        <f t="shared" si="116"/>
        <v>54026</v>
      </c>
      <c r="H1402" t="s">
        <v>512</v>
      </c>
      <c r="I1402" t="str">
        <f t="shared" si="117"/>
        <v>54026</v>
      </c>
      <c r="J1402" t="s">
        <v>1596</v>
      </c>
    </row>
    <row r="1403" spans="1:10" x14ac:dyDescent="0.25">
      <c r="A1403">
        <v>79</v>
      </c>
      <c r="B1403" t="str">
        <f t="shared" si="119"/>
        <v>54</v>
      </c>
      <c r="C1403" t="s">
        <v>1589</v>
      </c>
      <c r="D1403" t="str">
        <f>"028"</f>
        <v>028</v>
      </c>
      <c r="E1403" t="str">
        <f t="shared" si="115"/>
        <v>T. RICHLAND</v>
      </c>
      <c r="F1403" t="s">
        <v>511</v>
      </c>
      <c r="G1403" t="str">
        <f t="shared" si="116"/>
        <v>54028</v>
      </c>
      <c r="H1403" t="s">
        <v>512</v>
      </c>
      <c r="I1403" t="str">
        <f t="shared" si="117"/>
        <v>54028</v>
      </c>
      <c r="J1403" t="s">
        <v>1563</v>
      </c>
    </row>
    <row r="1404" spans="1:10" x14ac:dyDescent="0.25">
      <c r="A1404">
        <v>79</v>
      </c>
      <c r="B1404" t="str">
        <f t="shared" si="119"/>
        <v>54</v>
      </c>
      <c r="C1404" t="s">
        <v>1589</v>
      </c>
      <c r="D1404" t="str">
        <f>"030"</f>
        <v>030</v>
      </c>
      <c r="E1404" t="str">
        <f t="shared" si="115"/>
        <v>T. RUSK</v>
      </c>
      <c r="F1404" t="s">
        <v>511</v>
      </c>
      <c r="G1404" t="str">
        <f t="shared" si="116"/>
        <v>54030</v>
      </c>
      <c r="H1404" t="s">
        <v>512</v>
      </c>
      <c r="I1404" t="str">
        <f t="shared" si="117"/>
        <v>54030</v>
      </c>
      <c r="J1404" t="s">
        <v>659</v>
      </c>
    </row>
    <row r="1405" spans="1:10" x14ac:dyDescent="0.25">
      <c r="A1405">
        <v>79</v>
      </c>
      <c r="B1405" t="str">
        <f t="shared" si="119"/>
        <v>54</v>
      </c>
      <c r="C1405" t="s">
        <v>1589</v>
      </c>
      <c r="D1405" t="str">
        <f>"032"</f>
        <v>032</v>
      </c>
      <c r="E1405" t="str">
        <f t="shared" si="115"/>
        <v>T. SOUTH FORK</v>
      </c>
      <c r="F1405" t="s">
        <v>511</v>
      </c>
      <c r="G1405" t="str">
        <f t="shared" si="116"/>
        <v>54032</v>
      </c>
      <c r="H1405" t="s">
        <v>512</v>
      </c>
      <c r="I1405" t="str">
        <f t="shared" si="117"/>
        <v>54032</v>
      </c>
      <c r="J1405" t="s">
        <v>1597</v>
      </c>
    </row>
    <row r="1406" spans="1:10" x14ac:dyDescent="0.25">
      <c r="A1406">
        <v>79</v>
      </c>
      <c r="B1406" t="str">
        <f t="shared" si="119"/>
        <v>54</v>
      </c>
      <c r="C1406" t="s">
        <v>1589</v>
      </c>
      <c r="D1406" t="str">
        <f>"034"</f>
        <v>034</v>
      </c>
      <c r="E1406" t="str">
        <f t="shared" si="115"/>
        <v>T. STRICKLAND</v>
      </c>
      <c r="F1406" t="s">
        <v>511</v>
      </c>
      <c r="G1406" t="str">
        <f t="shared" si="116"/>
        <v>54034</v>
      </c>
      <c r="H1406" t="s">
        <v>512</v>
      </c>
      <c r="I1406" t="str">
        <f t="shared" si="117"/>
        <v>54034</v>
      </c>
      <c r="J1406" t="s">
        <v>1598</v>
      </c>
    </row>
    <row r="1407" spans="1:10" x14ac:dyDescent="0.25">
      <c r="A1407">
        <v>79</v>
      </c>
      <c r="B1407" t="str">
        <f t="shared" si="119"/>
        <v>54</v>
      </c>
      <c r="C1407" t="s">
        <v>1589</v>
      </c>
      <c r="D1407" t="str">
        <f>"036"</f>
        <v>036</v>
      </c>
      <c r="E1407" t="str">
        <f t="shared" si="115"/>
        <v>T. STUBBS</v>
      </c>
      <c r="F1407" t="s">
        <v>511</v>
      </c>
      <c r="G1407" t="str">
        <f t="shared" si="116"/>
        <v>54036</v>
      </c>
      <c r="H1407" t="s">
        <v>512</v>
      </c>
      <c r="I1407" t="str">
        <f t="shared" si="117"/>
        <v>54036</v>
      </c>
      <c r="J1407" t="s">
        <v>1599</v>
      </c>
    </row>
    <row r="1408" spans="1:10" x14ac:dyDescent="0.25">
      <c r="A1408">
        <v>79</v>
      </c>
      <c r="B1408" t="str">
        <f t="shared" si="119"/>
        <v>54</v>
      </c>
      <c r="C1408" t="s">
        <v>1589</v>
      </c>
      <c r="D1408" t="str">
        <f>"038"</f>
        <v>038</v>
      </c>
      <c r="E1408" t="str">
        <f t="shared" si="115"/>
        <v>T. THORNAPPLE</v>
      </c>
      <c r="F1408" t="s">
        <v>511</v>
      </c>
      <c r="G1408" t="str">
        <f t="shared" si="116"/>
        <v>54038</v>
      </c>
      <c r="H1408" t="s">
        <v>512</v>
      </c>
      <c r="I1408" t="str">
        <f t="shared" si="117"/>
        <v>54038</v>
      </c>
      <c r="J1408" t="s">
        <v>1600</v>
      </c>
    </row>
    <row r="1409" spans="1:10" x14ac:dyDescent="0.25">
      <c r="A1409">
        <v>79</v>
      </c>
      <c r="B1409" t="str">
        <f t="shared" si="119"/>
        <v>54</v>
      </c>
      <c r="C1409" t="s">
        <v>1589</v>
      </c>
      <c r="D1409" t="str">
        <f>"040"</f>
        <v>040</v>
      </c>
      <c r="E1409" t="str">
        <f t="shared" si="115"/>
        <v>T. TRUE</v>
      </c>
      <c r="F1409" t="s">
        <v>511</v>
      </c>
      <c r="G1409" t="str">
        <f t="shared" si="116"/>
        <v>54040</v>
      </c>
      <c r="H1409" t="s">
        <v>512</v>
      </c>
      <c r="I1409" t="str">
        <f t="shared" si="117"/>
        <v>54040</v>
      </c>
      <c r="J1409" t="b">
        <v>1</v>
      </c>
    </row>
    <row r="1410" spans="1:10" x14ac:dyDescent="0.25">
      <c r="A1410">
        <v>79</v>
      </c>
      <c r="B1410" t="str">
        <f t="shared" si="119"/>
        <v>54</v>
      </c>
      <c r="C1410" t="s">
        <v>1589</v>
      </c>
      <c r="D1410" t="str">
        <f>"042"</f>
        <v>042</v>
      </c>
      <c r="E1410" t="str">
        <f t="shared" ref="E1410:E1473" si="120">F1410&amp;J1410</f>
        <v>T. WASHINGTON</v>
      </c>
      <c r="F1410" t="s">
        <v>511</v>
      </c>
      <c r="G1410" t="str">
        <f t="shared" ref="G1410:G1473" si="121">B1410&amp;D1410</f>
        <v>54042</v>
      </c>
      <c r="H1410" t="s">
        <v>512</v>
      </c>
      <c r="I1410" t="str">
        <f t="shared" si="117"/>
        <v>54042</v>
      </c>
      <c r="J1410" t="s">
        <v>896</v>
      </c>
    </row>
    <row r="1411" spans="1:10" x14ac:dyDescent="0.25">
      <c r="A1411">
        <v>79</v>
      </c>
      <c r="B1411" t="str">
        <f t="shared" si="119"/>
        <v>54</v>
      </c>
      <c r="C1411" t="s">
        <v>1589</v>
      </c>
      <c r="D1411" t="str">
        <f>"044"</f>
        <v>044</v>
      </c>
      <c r="E1411" t="str">
        <f t="shared" si="120"/>
        <v>T. WILKINSON</v>
      </c>
      <c r="F1411" t="s">
        <v>511</v>
      </c>
      <c r="G1411" t="str">
        <f t="shared" si="121"/>
        <v>54044</v>
      </c>
      <c r="H1411" t="s">
        <v>512</v>
      </c>
      <c r="I1411" t="str">
        <f t="shared" ref="I1411:I1474" si="122">B1411&amp;D1411</f>
        <v>54044</v>
      </c>
      <c r="J1411" t="s">
        <v>1601</v>
      </c>
    </row>
    <row r="1412" spans="1:10" x14ac:dyDescent="0.25">
      <c r="A1412">
        <v>79</v>
      </c>
      <c r="B1412" t="str">
        <f t="shared" si="119"/>
        <v>54</v>
      </c>
      <c r="C1412" t="s">
        <v>1589</v>
      </c>
      <c r="D1412" t="str">
        <f>"046"</f>
        <v>046</v>
      </c>
      <c r="E1412" t="str">
        <f t="shared" si="120"/>
        <v>T. WILLARD</v>
      </c>
      <c r="F1412" t="s">
        <v>511</v>
      </c>
      <c r="G1412" t="str">
        <f t="shared" si="121"/>
        <v>54046</v>
      </c>
      <c r="H1412" t="s">
        <v>512</v>
      </c>
      <c r="I1412" t="str">
        <f t="shared" si="122"/>
        <v>54046</v>
      </c>
      <c r="J1412" t="s">
        <v>1602</v>
      </c>
    </row>
    <row r="1413" spans="1:10" x14ac:dyDescent="0.25">
      <c r="A1413">
        <v>79</v>
      </c>
      <c r="B1413" t="str">
        <f t="shared" si="119"/>
        <v>54</v>
      </c>
      <c r="C1413" t="s">
        <v>1589</v>
      </c>
      <c r="D1413" t="str">
        <f>"048"</f>
        <v>048</v>
      </c>
      <c r="E1413" t="str">
        <f t="shared" si="120"/>
        <v>T. WILSON</v>
      </c>
      <c r="F1413" t="s">
        <v>511</v>
      </c>
      <c r="G1413" t="str">
        <f t="shared" si="121"/>
        <v>54048</v>
      </c>
      <c r="H1413" t="s">
        <v>512</v>
      </c>
      <c r="I1413" t="str">
        <f t="shared" si="122"/>
        <v>54048</v>
      </c>
      <c r="J1413" t="s">
        <v>934</v>
      </c>
    </row>
    <row r="1414" spans="1:10" x14ac:dyDescent="0.25">
      <c r="A1414">
        <v>79</v>
      </c>
      <c r="B1414" t="str">
        <f t="shared" si="119"/>
        <v>54</v>
      </c>
      <c r="C1414" t="s">
        <v>1589</v>
      </c>
      <c r="D1414" t="str">
        <f>"106"</f>
        <v>106</v>
      </c>
      <c r="E1414" t="str">
        <f t="shared" si="120"/>
        <v>V. BRUCE</v>
      </c>
      <c r="F1414" t="s">
        <v>530</v>
      </c>
      <c r="G1414" t="str">
        <f t="shared" si="121"/>
        <v>54106</v>
      </c>
      <c r="H1414" t="s">
        <v>531</v>
      </c>
      <c r="I1414" t="str">
        <f t="shared" si="122"/>
        <v>54106</v>
      </c>
      <c r="J1414" t="s">
        <v>1603</v>
      </c>
    </row>
    <row r="1415" spans="1:10" x14ac:dyDescent="0.25">
      <c r="A1415">
        <v>79</v>
      </c>
      <c r="B1415" t="str">
        <f t="shared" si="119"/>
        <v>54</v>
      </c>
      <c r="C1415" t="s">
        <v>1589</v>
      </c>
      <c r="D1415" t="str">
        <f>"111"</f>
        <v>111</v>
      </c>
      <c r="E1415" t="str">
        <f t="shared" si="120"/>
        <v>V. CONRATH</v>
      </c>
      <c r="F1415" t="s">
        <v>530</v>
      </c>
      <c r="G1415" t="str">
        <f t="shared" si="121"/>
        <v>54111</v>
      </c>
      <c r="H1415" t="s">
        <v>531</v>
      </c>
      <c r="I1415" t="str">
        <f t="shared" si="122"/>
        <v>54111</v>
      </c>
      <c r="J1415" t="s">
        <v>1604</v>
      </c>
    </row>
    <row r="1416" spans="1:10" x14ac:dyDescent="0.25">
      <c r="A1416">
        <v>79</v>
      </c>
      <c r="B1416" t="str">
        <f t="shared" si="119"/>
        <v>54</v>
      </c>
      <c r="C1416" t="s">
        <v>1589</v>
      </c>
      <c r="D1416" t="str">
        <f>"131"</f>
        <v>131</v>
      </c>
      <c r="E1416" t="str">
        <f t="shared" si="120"/>
        <v>V. GLEN FLORA</v>
      </c>
      <c r="F1416" t="s">
        <v>530</v>
      </c>
      <c r="G1416" t="str">
        <f t="shared" si="121"/>
        <v>54131</v>
      </c>
      <c r="H1416" t="s">
        <v>531</v>
      </c>
      <c r="I1416" t="str">
        <f t="shared" si="122"/>
        <v>54131</v>
      </c>
      <c r="J1416" t="s">
        <v>1605</v>
      </c>
    </row>
    <row r="1417" spans="1:10" x14ac:dyDescent="0.25">
      <c r="A1417">
        <v>79</v>
      </c>
      <c r="B1417" t="str">
        <f t="shared" si="119"/>
        <v>54</v>
      </c>
      <c r="C1417" t="s">
        <v>1589</v>
      </c>
      <c r="D1417" t="str">
        <f>"136"</f>
        <v>136</v>
      </c>
      <c r="E1417" t="str">
        <f t="shared" si="120"/>
        <v>V. HAWKINS</v>
      </c>
      <c r="F1417" t="s">
        <v>530</v>
      </c>
      <c r="G1417" t="str">
        <f t="shared" si="121"/>
        <v>54136</v>
      </c>
      <c r="H1417" t="s">
        <v>531</v>
      </c>
      <c r="I1417" t="str">
        <f t="shared" si="122"/>
        <v>54136</v>
      </c>
      <c r="J1417" t="s">
        <v>1595</v>
      </c>
    </row>
    <row r="1418" spans="1:10" x14ac:dyDescent="0.25">
      <c r="A1418">
        <v>79</v>
      </c>
      <c r="B1418" t="str">
        <f t="shared" si="119"/>
        <v>54</v>
      </c>
      <c r="C1418" t="s">
        <v>1589</v>
      </c>
      <c r="D1418" t="str">
        <f>"141"</f>
        <v>141</v>
      </c>
      <c r="E1418" t="str">
        <f t="shared" si="120"/>
        <v>V. INGRAM</v>
      </c>
      <c r="F1418" t="s">
        <v>530</v>
      </c>
      <c r="G1418" t="str">
        <f t="shared" si="121"/>
        <v>54141</v>
      </c>
      <c r="H1418" t="s">
        <v>531</v>
      </c>
      <c r="I1418" t="str">
        <f t="shared" si="122"/>
        <v>54141</v>
      </c>
      <c r="J1418" t="s">
        <v>1606</v>
      </c>
    </row>
    <row r="1419" spans="1:10" x14ac:dyDescent="0.25">
      <c r="A1419">
        <v>79</v>
      </c>
      <c r="B1419" t="str">
        <f t="shared" si="119"/>
        <v>54</v>
      </c>
      <c r="C1419" t="s">
        <v>1589</v>
      </c>
      <c r="D1419" t="str">
        <f>"181"</f>
        <v>181</v>
      </c>
      <c r="E1419" t="str">
        <f t="shared" si="120"/>
        <v>V. SHELDON</v>
      </c>
      <c r="F1419" t="s">
        <v>530</v>
      </c>
      <c r="G1419" t="str">
        <f t="shared" si="121"/>
        <v>54181</v>
      </c>
      <c r="H1419" t="s">
        <v>531</v>
      </c>
      <c r="I1419" t="str">
        <f t="shared" si="122"/>
        <v>54181</v>
      </c>
      <c r="J1419" t="s">
        <v>1365</v>
      </c>
    </row>
    <row r="1420" spans="1:10" x14ac:dyDescent="0.25">
      <c r="A1420">
        <v>79</v>
      </c>
      <c r="B1420" t="str">
        <f t="shared" si="119"/>
        <v>54</v>
      </c>
      <c r="C1420" t="s">
        <v>1589</v>
      </c>
      <c r="D1420" t="str">
        <f>"186"</f>
        <v>186</v>
      </c>
      <c r="E1420" t="str">
        <f t="shared" si="120"/>
        <v>V. TONY</v>
      </c>
      <c r="F1420" t="s">
        <v>530</v>
      </c>
      <c r="G1420" t="str">
        <f t="shared" si="121"/>
        <v>54186</v>
      </c>
      <c r="H1420" t="s">
        <v>531</v>
      </c>
      <c r="I1420" t="str">
        <f t="shared" si="122"/>
        <v>54186</v>
      </c>
      <c r="J1420" t="s">
        <v>1607</v>
      </c>
    </row>
    <row r="1421" spans="1:10" x14ac:dyDescent="0.25">
      <c r="A1421">
        <v>79</v>
      </c>
      <c r="B1421" t="str">
        <f t="shared" si="119"/>
        <v>54</v>
      </c>
      <c r="C1421" t="s">
        <v>1589</v>
      </c>
      <c r="D1421" t="str">
        <f>"191"</f>
        <v>191</v>
      </c>
      <c r="E1421" t="str">
        <f t="shared" si="120"/>
        <v>V. WEYERHAEUSER</v>
      </c>
      <c r="F1421" t="s">
        <v>530</v>
      </c>
      <c r="G1421" t="str">
        <f t="shared" si="121"/>
        <v>54191</v>
      </c>
      <c r="H1421" t="s">
        <v>531</v>
      </c>
      <c r="I1421" t="str">
        <f t="shared" si="122"/>
        <v>54191</v>
      </c>
      <c r="J1421" t="s">
        <v>1608</v>
      </c>
    </row>
    <row r="1422" spans="1:10" x14ac:dyDescent="0.25">
      <c r="A1422">
        <v>79</v>
      </c>
      <c r="B1422" t="str">
        <f t="shared" si="119"/>
        <v>54</v>
      </c>
      <c r="C1422" t="s">
        <v>1589</v>
      </c>
      <c r="D1422" t="str">
        <f>"246"</f>
        <v>246</v>
      </c>
      <c r="E1422" t="str">
        <f t="shared" si="120"/>
        <v>C. LADYSMITH</v>
      </c>
      <c r="F1422" t="s">
        <v>533</v>
      </c>
      <c r="G1422" t="str">
        <f t="shared" si="121"/>
        <v>54246</v>
      </c>
      <c r="H1422" t="s">
        <v>534</v>
      </c>
      <c r="I1422" t="str">
        <f t="shared" si="122"/>
        <v>54246</v>
      </c>
      <c r="J1422" t="s">
        <v>1609</v>
      </c>
    </row>
    <row r="1423" spans="1:10" x14ac:dyDescent="0.25">
      <c r="A1423">
        <v>79</v>
      </c>
      <c r="B1423" t="str">
        <f t="shared" ref="B1423:B1457" si="123">"55"</f>
        <v>55</v>
      </c>
      <c r="C1423" t="s">
        <v>1610</v>
      </c>
      <c r="D1423" t="str">
        <f>"002"</f>
        <v>002</v>
      </c>
      <c r="E1423" t="str">
        <f t="shared" si="120"/>
        <v>T. BALDWIN</v>
      </c>
      <c r="F1423" t="s">
        <v>511</v>
      </c>
      <c r="G1423" t="str">
        <f t="shared" si="121"/>
        <v>55002</v>
      </c>
      <c r="H1423" t="s">
        <v>512</v>
      </c>
      <c r="I1423" t="str">
        <f t="shared" si="122"/>
        <v>55002</v>
      </c>
      <c r="J1423" t="s">
        <v>1611</v>
      </c>
    </row>
    <row r="1424" spans="1:10" x14ac:dyDescent="0.25">
      <c r="A1424">
        <v>79</v>
      </c>
      <c r="B1424" t="str">
        <f t="shared" si="123"/>
        <v>55</v>
      </c>
      <c r="C1424" t="s">
        <v>1610</v>
      </c>
      <c r="D1424" t="str">
        <f>"004"</f>
        <v>004</v>
      </c>
      <c r="E1424" t="str">
        <f t="shared" si="120"/>
        <v>T. CADY</v>
      </c>
      <c r="F1424" t="s">
        <v>511</v>
      </c>
      <c r="G1424" t="str">
        <f t="shared" si="121"/>
        <v>55004</v>
      </c>
      <c r="H1424" t="s">
        <v>512</v>
      </c>
      <c r="I1424" t="str">
        <f t="shared" si="122"/>
        <v>55004</v>
      </c>
      <c r="J1424" t="s">
        <v>1612</v>
      </c>
    </row>
    <row r="1425" spans="1:10" x14ac:dyDescent="0.25">
      <c r="A1425">
        <v>79</v>
      </c>
      <c r="B1425" t="str">
        <f t="shared" si="123"/>
        <v>55</v>
      </c>
      <c r="C1425" t="s">
        <v>1610</v>
      </c>
      <c r="D1425" t="str">
        <f>"006"</f>
        <v>006</v>
      </c>
      <c r="E1425" t="str">
        <f t="shared" si="120"/>
        <v>T. CYLON</v>
      </c>
      <c r="F1425" t="s">
        <v>511</v>
      </c>
      <c r="G1425" t="str">
        <f t="shared" si="121"/>
        <v>55006</v>
      </c>
      <c r="H1425" t="s">
        <v>512</v>
      </c>
      <c r="I1425" t="str">
        <f t="shared" si="122"/>
        <v>55006</v>
      </c>
      <c r="J1425" t="s">
        <v>1613</v>
      </c>
    </row>
    <row r="1426" spans="1:10" x14ac:dyDescent="0.25">
      <c r="A1426">
        <v>79</v>
      </c>
      <c r="B1426" t="str">
        <f t="shared" si="123"/>
        <v>55</v>
      </c>
      <c r="C1426" t="s">
        <v>1610</v>
      </c>
      <c r="D1426" t="str">
        <f>"008"</f>
        <v>008</v>
      </c>
      <c r="E1426" t="str">
        <f t="shared" si="120"/>
        <v>T. EAU GALLE</v>
      </c>
      <c r="F1426" t="s">
        <v>511</v>
      </c>
      <c r="G1426" t="str">
        <f t="shared" si="121"/>
        <v>55008</v>
      </c>
      <c r="H1426" t="s">
        <v>512</v>
      </c>
      <c r="I1426" t="str">
        <f t="shared" si="122"/>
        <v>55008</v>
      </c>
      <c r="J1426" t="s">
        <v>919</v>
      </c>
    </row>
    <row r="1427" spans="1:10" x14ac:dyDescent="0.25">
      <c r="A1427">
        <v>79</v>
      </c>
      <c r="B1427" t="str">
        <f t="shared" si="123"/>
        <v>55</v>
      </c>
      <c r="C1427" t="s">
        <v>1610</v>
      </c>
      <c r="D1427" t="str">
        <f>"010"</f>
        <v>010</v>
      </c>
      <c r="E1427" t="str">
        <f t="shared" si="120"/>
        <v>T. EMERALD</v>
      </c>
      <c r="F1427" t="s">
        <v>511</v>
      </c>
      <c r="G1427" t="str">
        <f t="shared" si="121"/>
        <v>55010</v>
      </c>
      <c r="H1427" t="s">
        <v>512</v>
      </c>
      <c r="I1427" t="str">
        <f t="shared" si="122"/>
        <v>55010</v>
      </c>
      <c r="J1427" t="s">
        <v>1614</v>
      </c>
    </row>
    <row r="1428" spans="1:10" x14ac:dyDescent="0.25">
      <c r="A1428">
        <v>79</v>
      </c>
      <c r="B1428" t="str">
        <f t="shared" si="123"/>
        <v>55</v>
      </c>
      <c r="C1428" t="s">
        <v>1610</v>
      </c>
      <c r="D1428" t="str">
        <f>"012"</f>
        <v>012</v>
      </c>
      <c r="E1428" t="str">
        <f t="shared" si="120"/>
        <v>T. ERIN PRAIRIE</v>
      </c>
      <c r="F1428" t="s">
        <v>511</v>
      </c>
      <c r="G1428" t="str">
        <f t="shared" si="121"/>
        <v>55012</v>
      </c>
      <c r="H1428" t="s">
        <v>512</v>
      </c>
      <c r="I1428" t="str">
        <f t="shared" si="122"/>
        <v>55012</v>
      </c>
      <c r="J1428" t="s">
        <v>1615</v>
      </c>
    </row>
    <row r="1429" spans="1:10" x14ac:dyDescent="0.25">
      <c r="A1429">
        <v>79</v>
      </c>
      <c r="B1429" t="str">
        <f t="shared" si="123"/>
        <v>55</v>
      </c>
      <c r="C1429" t="s">
        <v>1610</v>
      </c>
      <c r="D1429" t="str">
        <f>"014"</f>
        <v>014</v>
      </c>
      <c r="E1429" t="str">
        <f t="shared" si="120"/>
        <v>T. FOREST</v>
      </c>
      <c r="F1429" t="s">
        <v>511</v>
      </c>
      <c r="G1429" t="str">
        <f t="shared" si="121"/>
        <v>55014</v>
      </c>
      <c r="H1429" t="s">
        <v>512</v>
      </c>
      <c r="I1429" t="str">
        <f t="shared" si="122"/>
        <v>55014</v>
      </c>
      <c r="J1429" t="s">
        <v>970</v>
      </c>
    </row>
    <row r="1430" spans="1:10" x14ac:dyDescent="0.25">
      <c r="A1430">
        <v>79</v>
      </c>
      <c r="B1430" t="str">
        <f t="shared" si="123"/>
        <v>55</v>
      </c>
      <c r="C1430" t="s">
        <v>1610</v>
      </c>
      <c r="D1430" t="str">
        <f>"016"</f>
        <v>016</v>
      </c>
      <c r="E1430" t="str">
        <f t="shared" si="120"/>
        <v>T. GLENWOOD</v>
      </c>
      <c r="F1430" t="s">
        <v>511</v>
      </c>
      <c r="G1430" t="str">
        <f t="shared" si="121"/>
        <v>55016</v>
      </c>
      <c r="H1430" t="s">
        <v>512</v>
      </c>
      <c r="I1430" t="str">
        <f t="shared" si="122"/>
        <v>55016</v>
      </c>
      <c r="J1430" t="s">
        <v>1616</v>
      </c>
    </row>
    <row r="1431" spans="1:10" x14ac:dyDescent="0.25">
      <c r="A1431">
        <v>79</v>
      </c>
      <c r="B1431" t="str">
        <f t="shared" si="123"/>
        <v>55</v>
      </c>
      <c r="C1431" t="s">
        <v>1610</v>
      </c>
      <c r="D1431" t="str">
        <f>"018"</f>
        <v>018</v>
      </c>
      <c r="E1431" t="str">
        <f t="shared" si="120"/>
        <v>T. HAMMOND</v>
      </c>
      <c r="F1431" t="s">
        <v>511</v>
      </c>
      <c r="G1431" t="str">
        <f t="shared" si="121"/>
        <v>55018</v>
      </c>
      <c r="H1431" t="s">
        <v>512</v>
      </c>
      <c r="I1431" t="str">
        <f t="shared" si="122"/>
        <v>55018</v>
      </c>
      <c r="J1431" t="s">
        <v>1617</v>
      </c>
    </row>
    <row r="1432" spans="1:10" x14ac:dyDescent="0.25">
      <c r="A1432">
        <v>79</v>
      </c>
      <c r="B1432" t="str">
        <f t="shared" si="123"/>
        <v>55</v>
      </c>
      <c r="C1432" t="s">
        <v>1610</v>
      </c>
      <c r="D1432" t="str">
        <f>"020"</f>
        <v>020</v>
      </c>
      <c r="E1432" t="str">
        <f t="shared" si="120"/>
        <v>T. HUDSON</v>
      </c>
      <c r="F1432" t="s">
        <v>511</v>
      </c>
      <c r="G1432" t="str">
        <f t="shared" si="121"/>
        <v>55020</v>
      </c>
      <c r="H1432" t="s">
        <v>512</v>
      </c>
      <c r="I1432" t="str">
        <f t="shared" si="122"/>
        <v>55020</v>
      </c>
      <c r="J1432" t="s">
        <v>1618</v>
      </c>
    </row>
    <row r="1433" spans="1:10" x14ac:dyDescent="0.25">
      <c r="A1433">
        <v>79</v>
      </c>
      <c r="B1433" t="str">
        <f t="shared" si="123"/>
        <v>55</v>
      </c>
      <c r="C1433" t="s">
        <v>1610</v>
      </c>
      <c r="D1433" t="str">
        <f>"022"</f>
        <v>022</v>
      </c>
      <c r="E1433" t="str">
        <f t="shared" si="120"/>
        <v>T. KINNICKINNIC</v>
      </c>
      <c r="F1433" t="s">
        <v>511</v>
      </c>
      <c r="G1433" t="str">
        <f t="shared" si="121"/>
        <v>55022</v>
      </c>
      <c r="H1433" t="s">
        <v>512</v>
      </c>
      <c r="I1433" t="str">
        <f t="shared" si="122"/>
        <v>55022</v>
      </c>
      <c r="J1433" t="s">
        <v>1619</v>
      </c>
    </row>
    <row r="1434" spans="1:10" x14ac:dyDescent="0.25">
      <c r="A1434">
        <v>79</v>
      </c>
      <c r="B1434" t="str">
        <f t="shared" si="123"/>
        <v>55</v>
      </c>
      <c r="C1434" t="s">
        <v>1610</v>
      </c>
      <c r="D1434" t="str">
        <f>"024"</f>
        <v>024</v>
      </c>
      <c r="E1434" t="str">
        <f t="shared" si="120"/>
        <v>T. PLEASANT VALLEY</v>
      </c>
      <c r="F1434" t="s">
        <v>511</v>
      </c>
      <c r="G1434" t="str">
        <f t="shared" si="121"/>
        <v>55024</v>
      </c>
      <c r="H1434" t="s">
        <v>512</v>
      </c>
      <c r="I1434" t="str">
        <f t="shared" si="122"/>
        <v>55024</v>
      </c>
      <c r="J1434" t="s">
        <v>947</v>
      </c>
    </row>
    <row r="1435" spans="1:10" x14ac:dyDescent="0.25">
      <c r="A1435">
        <v>79</v>
      </c>
      <c r="B1435" t="str">
        <f t="shared" si="123"/>
        <v>55</v>
      </c>
      <c r="C1435" t="s">
        <v>1610</v>
      </c>
      <c r="D1435" t="str">
        <f>"026"</f>
        <v>026</v>
      </c>
      <c r="E1435" t="str">
        <f t="shared" si="120"/>
        <v>T. RICHMOND</v>
      </c>
      <c r="F1435" t="s">
        <v>511</v>
      </c>
      <c r="G1435" t="str">
        <f t="shared" si="121"/>
        <v>55026</v>
      </c>
      <c r="H1435" t="s">
        <v>512</v>
      </c>
      <c r="I1435" t="str">
        <f t="shared" si="122"/>
        <v>55026</v>
      </c>
      <c r="J1435" t="s">
        <v>1620</v>
      </c>
    </row>
    <row r="1436" spans="1:10" x14ac:dyDescent="0.25">
      <c r="A1436">
        <v>79</v>
      </c>
      <c r="B1436" t="str">
        <f t="shared" si="123"/>
        <v>55</v>
      </c>
      <c r="C1436" t="s">
        <v>1610</v>
      </c>
      <c r="D1436" t="str">
        <f>"028"</f>
        <v>028</v>
      </c>
      <c r="E1436" t="str">
        <f t="shared" si="120"/>
        <v>T. RUSH RIVER</v>
      </c>
      <c r="F1436" t="s">
        <v>511</v>
      </c>
      <c r="G1436" t="str">
        <f t="shared" si="121"/>
        <v>55028</v>
      </c>
      <c r="H1436" t="s">
        <v>512</v>
      </c>
      <c r="I1436" t="str">
        <f t="shared" si="122"/>
        <v>55028</v>
      </c>
      <c r="J1436" t="s">
        <v>1621</v>
      </c>
    </row>
    <row r="1437" spans="1:10" x14ac:dyDescent="0.25">
      <c r="A1437">
        <v>79</v>
      </c>
      <c r="B1437" t="str">
        <f t="shared" si="123"/>
        <v>55</v>
      </c>
      <c r="C1437" t="s">
        <v>1610</v>
      </c>
      <c r="D1437" t="str">
        <f>"030"</f>
        <v>030</v>
      </c>
      <c r="E1437" t="str">
        <f t="shared" si="120"/>
        <v>T. SAINT JOSEPH</v>
      </c>
      <c r="F1437" t="s">
        <v>511</v>
      </c>
      <c r="G1437" t="str">
        <f t="shared" si="121"/>
        <v>55030</v>
      </c>
      <c r="H1437" t="s">
        <v>512</v>
      </c>
      <c r="I1437" t="str">
        <f t="shared" si="122"/>
        <v>55030</v>
      </c>
      <c r="J1437" t="s">
        <v>1622</v>
      </c>
    </row>
    <row r="1438" spans="1:10" x14ac:dyDescent="0.25">
      <c r="A1438">
        <v>79</v>
      </c>
      <c r="B1438" t="str">
        <f t="shared" si="123"/>
        <v>55</v>
      </c>
      <c r="C1438" t="s">
        <v>1610</v>
      </c>
      <c r="D1438" t="str">
        <f>"032"</f>
        <v>032</v>
      </c>
      <c r="E1438" t="str">
        <f t="shared" si="120"/>
        <v>T. SOMERSET</v>
      </c>
      <c r="F1438" t="s">
        <v>511</v>
      </c>
      <c r="G1438" t="str">
        <f t="shared" si="121"/>
        <v>55032</v>
      </c>
      <c r="H1438" t="s">
        <v>512</v>
      </c>
      <c r="I1438" t="str">
        <f t="shared" si="122"/>
        <v>55032</v>
      </c>
      <c r="J1438" t="s">
        <v>1623</v>
      </c>
    </row>
    <row r="1439" spans="1:10" x14ac:dyDescent="0.25">
      <c r="A1439">
        <v>79</v>
      </c>
      <c r="B1439" t="str">
        <f t="shared" si="123"/>
        <v>55</v>
      </c>
      <c r="C1439" t="s">
        <v>1610</v>
      </c>
      <c r="D1439" t="str">
        <f>"034"</f>
        <v>034</v>
      </c>
      <c r="E1439" t="str">
        <f t="shared" si="120"/>
        <v>T. SPRINGFIELD</v>
      </c>
      <c r="F1439" t="s">
        <v>511</v>
      </c>
      <c r="G1439" t="str">
        <f t="shared" si="121"/>
        <v>55034</v>
      </c>
      <c r="H1439" t="s">
        <v>512</v>
      </c>
      <c r="I1439" t="str">
        <f t="shared" si="122"/>
        <v>55034</v>
      </c>
      <c r="J1439" t="s">
        <v>827</v>
      </c>
    </row>
    <row r="1440" spans="1:10" x14ac:dyDescent="0.25">
      <c r="A1440">
        <v>79</v>
      </c>
      <c r="B1440" t="str">
        <f t="shared" si="123"/>
        <v>55</v>
      </c>
      <c r="C1440" t="s">
        <v>1610</v>
      </c>
      <c r="D1440" t="str">
        <f>"036"</f>
        <v>036</v>
      </c>
      <c r="E1440" t="str">
        <f t="shared" si="120"/>
        <v>T. STANTON</v>
      </c>
      <c r="F1440" t="s">
        <v>511</v>
      </c>
      <c r="G1440" t="str">
        <f t="shared" si="121"/>
        <v>55036</v>
      </c>
      <c r="H1440" t="s">
        <v>512</v>
      </c>
      <c r="I1440" t="str">
        <f t="shared" si="122"/>
        <v>55036</v>
      </c>
      <c r="J1440" t="s">
        <v>931</v>
      </c>
    </row>
    <row r="1441" spans="1:10" x14ac:dyDescent="0.25">
      <c r="A1441">
        <v>79</v>
      </c>
      <c r="B1441" t="str">
        <f t="shared" si="123"/>
        <v>55</v>
      </c>
      <c r="C1441" t="s">
        <v>1610</v>
      </c>
      <c r="D1441" t="str">
        <f>"038"</f>
        <v>038</v>
      </c>
      <c r="E1441" t="str">
        <f t="shared" si="120"/>
        <v>T. STAR PRAIRIE</v>
      </c>
      <c r="F1441" t="s">
        <v>511</v>
      </c>
      <c r="G1441" t="str">
        <f t="shared" si="121"/>
        <v>55038</v>
      </c>
      <c r="H1441" t="s">
        <v>512</v>
      </c>
      <c r="I1441" t="str">
        <f t="shared" si="122"/>
        <v>55038</v>
      </c>
      <c r="J1441" t="s">
        <v>1624</v>
      </c>
    </row>
    <row r="1442" spans="1:10" x14ac:dyDescent="0.25">
      <c r="A1442">
        <v>79</v>
      </c>
      <c r="B1442" t="str">
        <f t="shared" si="123"/>
        <v>55</v>
      </c>
      <c r="C1442" t="s">
        <v>1610</v>
      </c>
      <c r="D1442" t="str">
        <f>"040"</f>
        <v>040</v>
      </c>
      <c r="E1442" t="str">
        <f t="shared" si="120"/>
        <v>T. TROY</v>
      </c>
      <c r="F1442" t="s">
        <v>511</v>
      </c>
      <c r="G1442" t="str">
        <f t="shared" si="121"/>
        <v>55040</v>
      </c>
      <c r="H1442" t="s">
        <v>512</v>
      </c>
      <c r="I1442" t="str">
        <f t="shared" si="122"/>
        <v>55040</v>
      </c>
      <c r="J1442" t="s">
        <v>1625</v>
      </c>
    </row>
    <row r="1443" spans="1:10" x14ac:dyDescent="0.25">
      <c r="A1443">
        <v>79</v>
      </c>
      <c r="B1443" t="str">
        <f t="shared" si="123"/>
        <v>55</v>
      </c>
      <c r="C1443" t="s">
        <v>1610</v>
      </c>
      <c r="D1443" t="str">
        <f>"042"</f>
        <v>042</v>
      </c>
      <c r="E1443" t="str">
        <f t="shared" si="120"/>
        <v>T. WARREN</v>
      </c>
      <c r="F1443" t="s">
        <v>511</v>
      </c>
      <c r="G1443" t="str">
        <f t="shared" si="121"/>
        <v>55042</v>
      </c>
      <c r="H1443" t="s">
        <v>512</v>
      </c>
      <c r="I1443" t="str">
        <f t="shared" si="122"/>
        <v>55042</v>
      </c>
      <c r="J1443" t="s">
        <v>1626</v>
      </c>
    </row>
    <row r="1444" spans="1:10" x14ac:dyDescent="0.25">
      <c r="A1444">
        <v>79</v>
      </c>
      <c r="B1444" t="str">
        <f t="shared" si="123"/>
        <v>55</v>
      </c>
      <c r="C1444" t="s">
        <v>1610</v>
      </c>
      <c r="D1444" t="str">
        <f>"106"</f>
        <v>106</v>
      </c>
      <c r="E1444" t="str">
        <f t="shared" si="120"/>
        <v>V. BALDWIN</v>
      </c>
      <c r="F1444" t="s">
        <v>530</v>
      </c>
      <c r="G1444" t="str">
        <f t="shared" si="121"/>
        <v>55106</v>
      </c>
      <c r="H1444" t="s">
        <v>531</v>
      </c>
      <c r="I1444" t="str">
        <f t="shared" si="122"/>
        <v>55106</v>
      </c>
      <c r="J1444" t="s">
        <v>1611</v>
      </c>
    </row>
    <row r="1445" spans="1:10" x14ac:dyDescent="0.25">
      <c r="A1445">
        <v>79</v>
      </c>
      <c r="B1445" t="str">
        <f t="shared" si="123"/>
        <v>55</v>
      </c>
      <c r="C1445" t="s">
        <v>1610</v>
      </c>
      <c r="D1445" t="str">
        <f>"116"</f>
        <v>116</v>
      </c>
      <c r="E1445" t="str">
        <f t="shared" si="120"/>
        <v>V. DEER PARK</v>
      </c>
      <c r="F1445" t="s">
        <v>530</v>
      </c>
      <c r="G1445" t="str">
        <f t="shared" si="121"/>
        <v>55116</v>
      </c>
      <c r="H1445" t="s">
        <v>531</v>
      </c>
      <c r="I1445" t="str">
        <f t="shared" si="122"/>
        <v>55116</v>
      </c>
      <c r="J1445" t="s">
        <v>1627</v>
      </c>
    </row>
    <row r="1446" spans="1:10" x14ac:dyDescent="0.25">
      <c r="A1446">
        <v>79</v>
      </c>
      <c r="B1446" t="str">
        <f t="shared" si="123"/>
        <v>55</v>
      </c>
      <c r="C1446" t="s">
        <v>1610</v>
      </c>
      <c r="D1446" t="str">
        <f>"136"</f>
        <v>136</v>
      </c>
      <c r="E1446" t="str">
        <f t="shared" si="120"/>
        <v>V. HAMMOND</v>
      </c>
      <c r="F1446" t="s">
        <v>530</v>
      </c>
      <c r="G1446" t="str">
        <f t="shared" si="121"/>
        <v>55136</v>
      </c>
      <c r="H1446" t="s">
        <v>531</v>
      </c>
      <c r="I1446" t="str">
        <f t="shared" si="122"/>
        <v>55136</v>
      </c>
      <c r="J1446" t="s">
        <v>1617</v>
      </c>
    </row>
    <row r="1447" spans="1:10" x14ac:dyDescent="0.25">
      <c r="A1447">
        <v>79</v>
      </c>
      <c r="B1447" t="str">
        <f t="shared" si="123"/>
        <v>55</v>
      </c>
      <c r="C1447" t="s">
        <v>1610</v>
      </c>
      <c r="D1447" t="str">
        <f>"161"</f>
        <v>161</v>
      </c>
      <c r="E1447" t="str">
        <f t="shared" si="120"/>
        <v>V. NORTH HUDSON</v>
      </c>
      <c r="F1447" t="s">
        <v>530</v>
      </c>
      <c r="G1447" t="str">
        <f t="shared" si="121"/>
        <v>55161</v>
      </c>
      <c r="H1447" t="s">
        <v>531</v>
      </c>
      <c r="I1447" t="str">
        <f t="shared" si="122"/>
        <v>55161</v>
      </c>
      <c r="J1447" t="s">
        <v>1628</v>
      </c>
    </row>
    <row r="1448" spans="1:10" x14ac:dyDescent="0.25">
      <c r="A1448">
        <v>79</v>
      </c>
      <c r="B1448" t="str">
        <f t="shared" si="123"/>
        <v>55</v>
      </c>
      <c r="C1448" t="s">
        <v>1610</v>
      </c>
      <c r="D1448" t="str">
        <f>"176"</f>
        <v>176</v>
      </c>
      <c r="E1448" t="str">
        <f t="shared" si="120"/>
        <v>V. ROBERTS</v>
      </c>
      <c r="F1448" t="s">
        <v>530</v>
      </c>
      <c r="G1448" t="str">
        <f t="shared" si="121"/>
        <v>55176</v>
      </c>
      <c r="H1448" t="s">
        <v>531</v>
      </c>
      <c r="I1448" t="str">
        <f t="shared" si="122"/>
        <v>55176</v>
      </c>
      <c r="J1448" t="s">
        <v>1629</v>
      </c>
    </row>
    <row r="1449" spans="1:10" x14ac:dyDescent="0.25">
      <c r="A1449">
        <v>79</v>
      </c>
      <c r="B1449" t="str">
        <f t="shared" si="123"/>
        <v>55</v>
      </c>
      <c r="C1449" t="s">
        <v>1610</v>
      </c>
      <c r="D1449" t="str">
        <f>"181"</f>
        <v>181</v>
      </c>
      <c r="E1449" t="str">
        <f t="shared" si="120"/>
        <v>V. SOMERSET</v>
      </c>
      <c r="F1449" t="s">
        <v>530</v>
      </c>
      <c r="G1449" t="str">
        <f t="shared" si="121"/>
        <v>55181</v>
      </c>
      <c r="H1449" t="s">
        <v>531</v>
      </c>
      <c r="I1449" t="str">
        <f t="shared" si="122"/>
        <v>55181</v>
      </c>
      <c r="J1449" t="s">
        <v>1623</v>
      </c>
    </row>
    <row r="1450" spans="1:10" x14ac:dyDescent="0.25">
      <c r="A1450">
        <v>79</v>
      </c>
      <c r="B1450" t="str">
        <f t="shared" si="123"/>
        <v>55</v>
      </c>
      <c r="C1450" t="s">
        <v>1610</v>
      </c>
      <c r="D1450" t="str">
        <f>"182"</f>
        <v>182</v>
      </c>
      <c r="E1450" t="str">
        <f t="shared" si="120"/>
        <v>V. STAR PRAIRIE</v>
      </c>
      <c r="F1450" t="s">
        <v>530</v>
      </c>
      <c r="G1450" t="str">
        <f t="shared" si="121"/>
        <v>55182</v>
      </c>
      <c r="H1450" t="s">
        <v>531</v>
      </c>
      <c r="I1450" t="str">
        <f t="shared" si="122"/>
        <v>55182</v>
      </c>
      <c r="J1450" t="s">
        <v>1624</v>
      </c>
    </row>
    <row r="1451" spans="1:10" x14ac:dyDescent="0.25">
      <c r="A1451">
        <v>79</v>
      </c>
      <c r="B1451" t="str">
        <f t="shared" si="123"/>
        <v>55</v>
      </c>
      <c r="C1451" t="s">
        <v>1610</v>
      </c>
      <c r="D1451" t="str">
        <f>"184"</f>
        <v>184</v>
      </c>
      <c r="E1451" t="str">
        <f t="shared" si="120"/>
        <v>V. SPRING VALLEY</v>
      </c>
      <c r="F1451" t="s">
        <v>530</v>
      </c>
      <c r="G1451" t="str">
        <f t="shared" si="121"/>
        <v>55184</v>
      </c>
      <c r="H1451" t="s">
        <v>531</v>
      </c>
      <c r="I1451" t="str">
        <f t="shared" si="122"/>
        <v>55184</v>
      </c>
      <c r="J1451" t="s">
        <v>1479</v>
      </c>
    </row>
    <row r="1452" spans="1:10" x14ac:dyDescent="0.25">
      <c r="A1452">
        <v>79</v>
      </c>
      <c r="B1452" t="str">
        <f t="shared" si="123"/>
        <v>55</v>
      </c>
      <c r="C1452" t="s">
        <v>1610</v>
      </c>
      <c r="D1452" t="str">
        <f>"191"</f>
        <v>191</v>
      </c>
      <c r="E1452" t="str">
        <f t="shared" si="120"/>
        <v>V. WILSON</v>
      </c>
      <c r="F1452" t="s">
        <v>530</v>
      </c>
      <c r="G1452" t="str">
        <f t="shared" si="121"/>
        <v>55191</v>
      </c>
      <c r="H1452" t="s">
        <v>531</v>
      </c>
      <c r="I1452" t="str">
        <f t="shared" si="122"/>
        <v>55191</v>
      </c>
      <c r="J1452" t="s">
        <v>934</v>
      </c>
    </row>
    <row r="1453" spans="1:10" x14ac:dyDescent="0.25">
      <c r="A1453">
        <v>79</v>
      </c>
      <c r="B1453" t="str">
        <f t="shared" si="123"/>
        <v>55</v>
      </c>
      <c r="C1453" t="s">
        <v>1610</v>
      </c>
      <c r="D1453" t="str">
        <f>"192"</f>
        <v>192</v>
      </c>
      <c r="E1453" t="str">
        <f t="shared" si="120"/>
        <v>V. WOODVILLE</v>
      </c>
      <c r="F1453" t="s">
        <v>530</v>
      </c>
      <c r="G1453" t="str">
        <f t="shared" si="121"/>
        <v>55192</v>
      </c>
      <c r="H1453" t="s">
        <v>531</v>
      </c>
      <c r="I1453" t="str">
        <f t="shared" si="122"/>
        <v>55192</v>
      </c>
      <c r="J1453" t="s">
        <v>678</v>
      </c>
    </row>
    <row r="1454" spans="1:10" x14ac:dyDescent="0.25">
      <c r="A1454">
        <v>79</v>
      </c>
      <c r="B1454" t="str">
        <f t="shared" si="123"/>
        <v>55</v>
      </c>
      <c r="C1454" t="s">
        <v>1610</v>
      </c>
      <c r="D1454" t="str">
        <f>"231"</f>
        <v>231</v>
      </c>
      <c r="E1454" t="str">
        <f t="shared" si="120"/>
        <v>C. GLENWOOD CITY</v>
      </c>
      <c r="F1454" t="s">
        <v>533</v>
      </c>
      <c r="G1454" t="str">
        <f t="shared" si="121"/>
        <v>55231</v>
      </c>
      <c r="H1454" t="s">
        <v>534</v>
      </c>
      <c r="I1454" t="str">
        <f t="shared" si="122"/>
        <v>55231</v>
      </c>
      <c r="J1454" t="s">
        <v>1630</v>
      </c>
    </row>
    <row r="1455" spans="1:10" x14ac:dyDescent="0.25">
      <c r="A1455">
        <v>79</v>
      </c>
      <c r="B1455" t="str">
        <f t="shared" si="123"/>
        <v>55</v>
      </c>
      <c r="C1455" t="s">
        <v>1610</v>
      </c>
      <c r="D1455" t="str">
        <f>"236"</f>
        <v>236</v>
      </c>
      <c r="E1455" t="str">
        <f t="shared" si="120"/>
        <v>C. HUDSON</v>
      </c>
      <c r="F1455" t="s">
        <v>533</v>
      </c>
      <c r="G1455" t="str">
        <f t="shared" si="121"/>
        <v>55236</v>
      </c>
      <c r="H1455" t="s">
        <v>534</v>
      </c>
      <c r="I1455" t="str">
        <f t="shared" si="122"/>
        <v>55236</v>
      </c>
      <c r="J1455" t="s">
        <v>1618</v>
      </c>
    </row>
    <row r="1456" spans="1:10" x14ac:dyDescent="0.25">
      <c r="A1456">
        <v>79</v>
      </c>
      <c r="B1456" t="str">
        <f t="shared" si="123"/>
        <v>55</v>
      </c>
      <c r="C1456" t="s">
        <v>1610</v>
      </c>
      <c r="D1456" t="str">
        <f>"261"</f>
        <v>261</v>
      </c>
      <c r="E1456" t="str">
        <f t="shared" si="120"/>
        <v>C. NEW RICHMOND</v>
      </c>
      <c r="F1456" t="s">
        <v>533</v>
      </c>
      <c r="G1456" t="str">
        <f t="shared" si="121"/>
        <v>55261</v>
      </c>
      <c r="H1456" t="s">
        <v>534</v>
      </c>
      <c r="I1456" t="str">
        <f t="shared" si="122"/>
        <v>55261</v>
      </c>
      <c r="J1456" t="s">
        <v>1631</v>
      </c>
    </row>
    <row r="1457" spans="1:10" x14ac:dyDescent="0.25">
      <c r="A1457">
        <v>79</v>
      </c>
      <c r="B1457" t="str">
        <f t="shared" si="123"/>
        <v>55</v>
      </c>
      <c r="C1457" t="s">
        <v>1610</v>
      </c>
      <c r="D1457" t="str">
        <f>"276"</f>
        <v>276</v>
      </c>
      <c r="E1457" t="str">
        <f t="shared" si="120"/>
        <v>C. RIVER FALLS</v>
      </c>
      <c r="F1457" t="s">
        <v>533</v>
      </c>
      <c r="G1457" t="str">
        <f t="shared" si="121"/>
        <v>55276</v>
      </c>
      <c r="H1457" t="s">
        <v>534</v>
      </c>
      <c r="I1457" t="str">
        <f t="shared" si="122"/>
        <v>55276</v>
      </c>
      <c r="J1457" t="s">
        <v>1472</v>
      </c>
    </row>
    <row r="1458" spans="1:10" x14ac:dyDescent="0.25">
      <c r="A1458">
        <v>76</v>
      </c>
      <c r="B1458" t="str">
        <f t="shared" ref="B1458:B1496" si="124">"56"</f>
        <v>56</v>
      </c>
      <c r="C1458" t="s">
        <v>1632</v>
      </c>
      <c r="D1458" t="str">
        <f>"002"</f>
        <v>002</v>
      </c>
      <c r="E1458" t="str">
        <f t="shared" si="120"/>
        <v>T. BARABOO</v>
      </c>
      <c r="F1458" t="s">
        <v>511</v>
      </c>
      <c r="G1458" t="str">
        <f t="shared" si="121"/>
        <v>56002</v>
      </c>
      <c r="H1458" t="s">
        <v>512</v>
      </c>
      <c r="I1458" t="str">
        <f t="shared" si="122"/>
        <v>56002</v>
      </c>
      <c r="J1458" t="s">
        <v>1633</v>
      </c>
    </row>
    <row r="1459" spans="1:10" x14ac:dyDescent="0.25">
      <c r="A1459">
        <v>76</v>
      </c>
      <c r="B1459" t="str">
        <f t="shared" si="124"/>
        <v>56</v>
      </c>
      <c r="C1459" t="s">
        <v>1632</v>
      </c>
      <c r="D1459" t="str">
        <f>"004"</f>
        <v>004</v>
      </c>
      <c r="E1459" t="str">
        <f t="shared" si="120"/>
        <v>T. BEAR CREEK</v>
      </c>
      <c r="F1459" t="s">
        <v>511</v>
      </c>
      <c r="G1459" t="str">
        <f t="shared" si="121"/>
        <v>56004</v>
      </c>
      <c r="H1459" t="s">
        <v>512</v>
      </c>
      <c r="I1459" t="str">
        <f t="shared" si="122"/>
        <v>56004</v>
      </c>
      <c r="J1459" t="s">
        <v>1439</v>
      </c>
    </row>
    <row r="1460" spans="1:10" x14ac:dyDescent="0.25">
      <c r="A1460">
        <v>76</v>
      </c>
      <c r="B1460" t="str">
        <f t="shared" si="124"/>
        <v>56</v>
      </c>
      <c r="C1460" t="s">
        <v>1632</v>
      </c>
      <c r="D1460" t="str">
        <f>"006"</f>
        <v>006</v>
      </c>
      <c r="E1460" t="str">
        <f t="shared" si="120"/>
        <v>T. DELLONA</v>
      </c>
      <c r="F1460" t="s">
        <v>511</v>
      </c>
      <c r="G1460" t="str">
        <f t="shared" si="121"/>
        <v>56006</v>
      </c>
      <c r="H1460" t="s">
        <v>512</v>
      </c>
      <c r="I1460" t="str">
        <f t="shared" si="122"/>
        <v>56006</v>
      </c>
      <c r="J1460" t="s">
        <v>1634</v>
      </c>
    </row>
    <row r="1461" spans="1:10" x14ac:dyDescent="0.25">
      <c r="A1461">
        <v>76</v>
      </c>
      <c r="B1461" t="str">
        <f t="shared" si="124"/>
        <v>56</v>
      </c>
      <c r="C1461" t="s">
        <v>1632</v>
      </c>
      <c r="D1461" t="str">
        <f>"008"</f>
        <v>008</v>
      </c>
      <c r="E1461" t="str">
        <f t="shared" si="120"/>
        <v>T. DELTON</v>
      </c>
      <c r="F1461" t="s">
        <v>511</v>
      </c>
      <c r="G1461" t="str">
        <f t="shared" si="121"/>
        <v>56008</v>
      </c>
      <c r="H1461" t="s">
        <v>512</v>
      </c>
      <c r="I1461" t="str">
        <f t="shared" si="122"/>
        <v>56008</v>
      </c>
      <c r="J1461" t="s">
        <v>1635</v>
      </c>
    </row>
    <row r="1462" spans="1:10" x14ac:dyDescent="0.25">
      <c r="A1462">
        <v>76</v>
      </c>
      <c r="B1462" t="str">
        <f t="shared" si="124"/>
        <v>56</v>
      </c>
      <c r="C1462" t="s">
        <v>1632</v>
      </c>
      <c r="D1462" t="str">
        <f>"010"</f>
        <v>010</v>
      </c>
      <c r="E1462" t="str">
        <f t="shared" si="120"/>
        <v>T. EXCELSIOR</v>
      </c>
      <c r="F1462" t="s">
        <v>511</v>
      </c>
      <c r="G1462" t="str">
        <f t="shared" si="121"/>
        <v>56010</v>
      </c>
      <c r="H1462" t="s">
        <v>512</v>
      </c>
      <c r="I1462" t="str">
        <f t="shared" si="122"/>
        <v>56010</v>
      </c>
      <c r="J1462" t="s">
        <v>1636</v>
      </c>
    </row>
    <row r="1463" spans="1:10" x14ac:dyDescent="0.25">
      <c r="A1463">
        <v>76</v>
      </c>
      <c r="B1463" t="str">
        <f t="shared" si="124"/>
        <v>56</v>
      </c>
      <c r="C1463" t="s">
        <v>1632</v>
      </c>
      <c r="D1463" t="str">
        <f>"012"</f>
        <v>012</v>
      </c>
      <c r="E1463" t="str">
        <f t="shared" si="120"/>
        <v>T. FAIRFIELD</v>
      </c>
      <c r="F1463" t="s">
        <v>511</v>
      </c>
      <c r="G1463" t="str">
        <f t="shared" si="121"/>
        <v>56012</v>
      </c>
      <c r="H1463" t="s">
        <v>512</v>
      </c>
      <c r="I1463" t="str">
        <f t="shared" si="122"/>
        <v>56012</v>
      </c>
      <c r="J1463" t="s">
        <v>1637</v>
      </c>
    </row>
    <row r="1464" spans="1:10" x14ac:dyDescent="0.25">
      <c r="A1464">
        <v>76</v>
      </c>
      <c r="B1464" t="str">
        <f t="shared" si="124"/>
        <v>56</v>
      </c>
      <c r="C1464" t="s">
        <v>1632</v>
      </c>
      <c r="D1464" t="str">
        <f>"014"</f>
        <v>014</v>
      </c>
      <c r="E1464" t="str">
        <f t="shared" si="120"/>
        <v>T. FRANKLIN</v>
      </c>
      <c r="F1464" t="s">
        <v>511</v>
      </c>
      <c r="G1464" t="str">
        <f t="shared" si="121"/>
        <v>56014</v>
      </c>
      <c r="H1464" t="s">
        <v>512</v>
      </c>
      <c r="I1464" t="str">
        <f t="shared" si="122"/>
        <v>56014</v>
      </c>
      <c r="J1464" t="s">
        <v>1100</v>
      </c>
    </row>
    <row r="1465" spans="1:10" x14ac:dyDescent="0.25">
      <c r="A1465">
        <v>76</v>
      </c>
      <c r="B1465" t="str">
        <f t="shared" si="124"/>
        <v>56</v>
      </c>
      <c r="C1465" t="s">
        <v>1632</v>
      </c>
      <c r="D1465" t="str">
        <f>"016"</f>
        <v>016</v>
      </c>
      <c r="E1465" t="str">
        <f t="shared" si="120"/>
        <v>T. FREEDOM</v>
      </c>
      <c r="F1465" t="s">
        <v>511</v>
      </c>
      <c r="G1465" t="str">
        <f t="shared" si="121"/>
        <v>56016</v>
      </c>
      <c r="H1465" t="s">
        <v>512</v>
      </c>
      <c r="I1465" t="str">
        <f t="shared" si="122"/>
        <v>56016</v>
      </c>
      <c r="J1465" t="s">
        <v>993</v>
      </c>
    </row>
    <row r="1466" spans="1:10" x14ac:dyDescent="0.25">
      <c r="A1466">
        <v>76</v>
      </c>
      <c r="B1466" t="str">
        <f t="shared" si="124"/>
        <v>56</v>
      </c>
      <c r="C1466" t="s">
        <v>1632</v>
      </c>
      <c r="D1466" t="str">
        <f>"018"</f>
        <v>018</v>
      </c>
      <c r="E1466" t="str">
        <f t="shared" si="120"/>
        <v>T. GREENFIELD</v>
      </c>
      <c r="F1466" t="s">
        <v>511</v>
      </c>
      <c r="G1466" t="str">
        <f t="shared" si="121"/>
        <v>56018</v>
      </c>
      <c r="H1466" t="s">
        <v>512</v>
      </c>
      <c r="I1466" t="str">
        <f t="shared" si="122"/>
        <v>56018</v>
      </c>
      <c r="J1466" t="s">
        <v>1182</v>
      </c>
    </row>
    <row r="1467" spans="1:10" x14ac:dyDescent="0.25">
      <c r="A1467">
        <v>76</v>
      </c>
      <c r="B1467" t="str">
        <f t="shared" si="124"/>
        <v>56</v>
      </c>
      <c r="C1467" t="s">
        <v>1632</v>
      </c>
      <c r="D1467" t="str">
        <f>"020"</f>
        <v>020</v>
      </c>
      <c r="E1467" t="str">
        <f t="shared" si="120"/>
        <v>T. HONEY CREEK</v>
      </c>
      <c r="F1467" t="s">
        <v>511</v>
      </c>
      <c r="G1467" t="str">
        <f t="shared" si="121"/>
        <v>56020</v>
      </c>
      <c r="H1467" t="s">
        <v>512</v>
      </c>
      <c r="I1467" t="str">
        <f t="shared" si="122"/>
        <v>56020</v>
      </c>
      <c r="J1467" t="s">
        <v>1638</v>
      </c>
    </row>
    <row r="1468" spans="1:10" x14ac:dyDescent="0.25">
      <c r="A1468">
        <v>76</v>
      </c>
      <c r="B1468" t="str">
        <f t="shared" si="124"/>
        <v>56</v>
      </c>
      <c r="C1468" t="s">
        <v>1632</v>
      </c>
      <c r="D1468" t="str">
        <f>"022"</f>
        <v>022</v>
      </c>
      <c r="E1468" t="str">
        <f t="shared" si="120"/>
        <v>T. IRONTON</v>
      </c>
      <c r="F1468" t="s">
        <v>511</v>
      </c>
      <c r="G1468" t="str">
        <f t="shared" si="121"/>
        <v>56022</v>
      </c>
      <c r="H1468" t="s">
        <v>512</v>
      </c>
      <c r="I1468" t="str">
        <f t="shared" si="122"/>
        <v>56022</v>
      </c>
      <c r="J1468" t="s">
        <v>1639</v>
      </c>
    </row>
    <row r="1469" spans="1:10" x14ac:dyDescent="0.25">
      <c r="A1469">
        <v>76</v>
      </c>
      <c r="B1469" t="str">
        <f t="shared" si="124"/>
        <v>56</v>
      </c>
      <c r="C1469" t="s">
        <v>1632</v>
      </c>
      <c r="D1469" t="str">
        <f>"024"</f>
        <v>024</v>
      </c>
      <c r="E1469" t="str">
        <f t="shared" si="120"/>
        <v>T. LA VALLE</v>
      </c>
      <c r="F1469" t="s">
        <v>511</v>
      </c>
      <c r="G1469" t="str">
        <f t="shared" si="121"/>
        <v>56024</v>
      </c>
      <c r="H1469" t="s">
        <v>512</v>
      </c>
      <c r="I1469" t="str">
        <f t="shared" si="122"/>
        <v>56024</v>
      </c>
      <c r="J1469" t="s">
        <v>1640</v>
      </c>
    </row>
    <row r="1470" spans="1:10" x14ac:dyDescent="0.25">
      <c r="A1470">
        <v>76</v>
      </c>
      <c r="B1470" t="str">
        <f t="shared" si="124"/>
        <v>56</v>
      </c>
      <c r="C1470" t="s">
        <v>1632</v>
      </c>
      <c r="D1470" t="str">
        <f>"026"</f>
        <v>026</v>
      </c>
      <c r="E1470" t="str">
        <f t="shared" si="120"/>
        <v>T. MERRIMAC</v>
      </c>
      <c r="F1470" t="s">
        <v>511</v>
      </c>
      <c r="G1470" t="str">
        <f t="shared" si="121"/>
        <v>56026</v>
      </c>
      <c r="H1470" t="s">
        <v>512</v>
      </c>
      <c r="I1470" t="str">
        <f t="shared" si="122"/>
        <v>56026</v>
      </c>
      <c r="J1470" t="s">
        <v>1641</v>
      </c>
    </row>
    <row r="1471" spans="1:10" x14ac:dyDescent="0.25">
      <c r="A1471">
        <v>76</v>
      </c>
      <c r="B1471" t="str">
        <f t="shared" si="124"/>
        <v>56</v>
      </c>
      <c r="C1471" t="s">
        <v>1632</v>
      </c>
      <c r="D1471" t="str">
        <f>"028"</f>
        <v>028</v>
      </c>
      <c r="E1471" t="str">
        <f t="shared" si="120"/>
        <v>T. PRAIRIE DU SAC</v>
      </c>
      <c r="F1471" t="s">
        <v>511</v>
      </c>
      <c r="G1471" t="str">
        <f t="shared" si="121"/>
        <v>56028</v>
      </c>
      <c r="H1471" t="s">
        <v>512</v>
      </c>
      <c r="I1471" t="str">
        <f t="shared" si="122"/>
        <v>56028</v>
      </c>
      <c r="J1471" t="s">
        <v>1642</v>
      </c>
    </row>
    <row r="1472" spans="1:10" x14ac:dyDescent="0.25">
      <c r="A1472">
        <v>76</v>
      </c>
      <c r="B1472" t="str">
        <f t="shared" si="124"/>
        <v>56</v>
      </c>
      <c r="C1472" t="s">
        <v>1632</v>
      </c>
      <c r="D1472" t="str">
        <f>"030"</f>
        <v>030</v>
      </c>
      <c r="E1472" t="str">
        <f t="shared" si="120"/>
        <v>T. REEDSBURG</v>
      </c>
      <c r="F1472" t="s">
        <v>511</v>
      </c>
      <c r="G1472" t="str">
        <f t="shared" si="121"/>
        <v>56030</v>
      </c>
      <c r="H1472" t="s">
        <v>512</v>
      </c>
      <c r="I1472" t="str">
        <f t="shared" si="122"/>
        <v>56030</v>
      </c>
      <c r="J1472" t="s">
        <v>1643</v>
      </c>
    </row>
    <row r="1473" spans="1:10" x14ac:dyDescent="0.25">
      <c r="A1473">
        <v>76</v>
      </c>
      <c r="B1473" t="str">
        <f t="shared" si="124"/>
        <v>56</v>
      </c>
      <c r="C1473" t="s">
        <v>1632</v>
      </c>
      <c r="D1473" t="str">
        <f>"032"</f>
        <v>032</v>
      </c>
      <c r="E1473" t="str">
        <f t="shared" si="120"/>
        <v>T. SPRING GREEN</v>
      </c>
      <c r="F1473" t="s">
        <v>511</v>
      </c>
      <c r="G1473" t="str">
        <f t="shared" si="121"/>
        <v>56032</v>
      </c>
      <c r="H1473" t="s">
        <v>512</v>
      </c>
      <c r="I1473" t="str">
        <f t="shared" si="122"/>
        <v>56032</v>
      </c>
      <c r="J1473" t="s">
        <v>1644</v>
      </c>
    </row>
    <row r="1474" spans="1:10" x14ac:dyDescent="0.25">
      <c r="A1474">
        <v>76</v>
      </c>
      <c r="B1474" t="str">
        <f t="shared" si="124"/>
        <v>56</v>
      </c>
      <c r="C1474" t="s">
        <v>1632</v>
      </c>
      <c r="D1474" t="str">
        <f>"034"</f>
        <v>034</v>
      </c>
      <c r="E1474" t="str">
        <f t="shared" ref="E1474:E1537" si="125">F1474&amp;J1474</f>
        <v>T. SUMPTER</v>
      </c>
      <c r="F1474" t="s">
        <v>511</v>
      </c>
      <c r="G1474" t="str">
        <f t="shared" ref="G1474:G1537" si="126">B1474&amp;D1474</f>
        <v>56034</v>
      </c>
      <c r="H1474" t="s">
        <v>512</v>
      </c>
      <c r="I1474" t="str">
        <f t="shared" si="122"/>
        <v>56034</v>
      </c>
      <c r="J1474" t="s">
        <v>1645</v>
      </c>
    </row>
    <row r="1475" spans="1:10" x14ac:dyDescent="0.25">
      <c r="A1475">
        <v>76</v>
      </c>
      <c r="B1475" t="str">
        <f t="shared" si="124"/>
        <v>56</v>
      </c>
      <c r="C1475" t="s">
        <v>1632</v>
      </c>
      <c r="D1475" t="str">
        <f>"036"</f>
        <v>036</v>
      </c>
      <c r="E1475" t="str">
        <f t="shared" si="125"/>
        <v>T. TROY</v>
      </c>
      <c r="F1475" t="s">
        <v>511</v>
      </c>
      <c r="G1475" t="str">
        <f t="shared" si="126"/>
        <v>56036</v>
      </c>
      <c r="H1475" t="s">
        <v>512</v>
      </c>
      <c r="I1475" t="str">
        <f t="shared" ref="I1475:I1538" si="127">B1475&amp;D1475</f>
        <v>56036</v>
      </c>
      <c r="J1475" t="s">
        <v>1625</v>
      </c>
    </row>
    <row r="1476" spans="1:10" x14ac:dyDescent="0.25">
      <c r="A1476">
        <v>76</v>
      </c>
      <c r="B1476" t="str">
        <f t="shared" si="124"/>
        <v>56</v>
      </c>
      <c r="C1476" t="s">
        <v>1632</v>
      </c>
      <c r="D1476" t="str">
        <f>"038"</f>
        <v>038</v>
      </c>
      <c r="E1476" t="str">
        <f t="shared" si="125"/>
        <v>T. WASHINGTON</v>
      </c>
      <c r="F1476" t="s">
        <v>511</v>
      </c>
      <c r="G1476" t="str">
        <f t="shared" si="126"/>
        <v>56038</v>
      </c>
      <c r="H1476" t="s">
        <v>512</v>
      </c>
      <c r="I1476" t="str">
        <f t="shared" si="127"/>
        <v>56038</v>
      </c>
      <c r="J1476" t="s">
        <v>896</v>
      </c>
    </row>
    <row r="1477" spans="1:10" x14ac:dyDescent="0.25">
      <c r="A1477">
        <v>76</v>
      </c>
      <c r="B1477" t="str">
        <f t="shared" si="124"/>
        <v>56</v>
      </c>
      <c r="C1477" t="s">
        <v>1632</v>
      </c>
      <c r="D1477" t="str">
        <f>"040"</f>
        <v>040</v>
      </c>
      <c r="E1477" t="str">
        <f t="shared" si="125"/>
        <v>T. WESTFIELD</v>
      </c>
      <c r="F1477" t="s">
        <v>511</v>
      </c>
      <c r="G1477" t="str">
        <f t="shared" si="126"/>
        <v>56040</v>
      </c>
      <c r="H1477" t="s">
        <v>512</v>
      </c>
      <c r="I1477" t="str">
        <f t="shared" si="127"/>
        <v>56040</v>
      </c>
      <c r="J1477" t="s">
        <v>1335</v>
      </c>
    </row>
    <row r="1478" spans="1:10" x14ac:dyDescent="0.25">
      <c r="A1478">
        <v>76</v>
      </c>
      <c r="B1478" t="str">
        <f t="shared" si="124"/>
        <v>56</v>
      </c>
      <c r="C1478" t="s">
        <v>1632</v>
      </c>
      <c r="D1478" t="str">
        <f>"042"</f>
        <v>042</v>
      </c>
      <c r="E1478" t="str">
        <f t="shared" si="125"/>
        <v>T. WINFIELD</v>
      </c>
      <c r="F1478" t="s">
        <v>511</v>
      </c>
      <c r="G1478" t="str">
        <f t="shared" si="126"/>
        <v>56042</v>
      </c>
      <c r="H1478" t="s">
        <v>512</v>
      </c>
      <c r="I1478" t="str">
        <f t="shared" si="127"/>
        <v>56042</v>
      </c>
      <c r="J1478" t="s">
        <v>1646</v>
      </c>
    </row>
    <row r="1479" spans="1:10" x14ac:dyDescent="0.25">
      <c r="A1479">
        <v>76</v>
      </c>
      <c r="B1479" t="str">
        <f t="shared" si="124"/>
        <v>56</v>
      </c>
      <c r="C1479" t="s">
        <v>1632</v>
      </c>
      <c r="D1479" t="str">
        <f>"044"</f>
        <v>044</v>
      </c>
      <c r="E1479" t="str">
        <f t="shared" si="125"/>
        <v>T. WOODLAND</v>
      </c>
      <c r="F1479" t="s">
        <v>511</v>
      </c>
      <c r="G1479" t="str">
        <f t="shared" si="126"/>
        <v>56044</v>
      </c>
      <c r="H1479" t="s">
        <v>512</v>
      </c>
      <c r="I1479" t="str">
        <f t="shared" si="127"/>
        <v>56044</v>
      </c>
      <c r="J1479" t="s">
        <v>1647</v>
      </c>
    </row>
    <row r="1480" spans="1:10" x14ac:dyDescent="0.25">
      <c r="A1480">
        <v>76</v>
      </c>
      <c r="B1480" t="str">
        <f t="shared" si="124"/>
        <v>56</v>
      </c>
      <c r="C1480" t="s">
        <v>1632</v>
      </c>
      <c r="D1480" t="str">
        <f>"111"</f>
        <v>111</v>
      </c>
      <c r="E1480" t="str">
        <f t="shared" si="125"/>
        <v>V. CAZENOVIA</v>
      </c>
      <c r="F1480" t="s">
        <v>530</v>
      </c>
      <c r="G1480" t="str">
        <f t="shared" si="126"/>
        <v>56111</v>
      </c>
      <c r="H1480" t="s">
        <v>531</v>
      </c>
      <c r="I1480" t="str">
        <f t="shared" si="127"/>
        <v>56111</v>
      </c>
      <c r="J1480" t="s">
        <v>1569</v>
      </c>
    </row>
    <row r="1481" spans="1:10" x14ac:dyDescent="0.25">
      <c r="A1481">
        <v>76</v>
      </c>
      <c r="B1481" t="str">
        <f t="shared" si="124"/>
        <v>56</v>
      </c>
      <c r="C1481" t="s">
        <v>1632</v>
      </c>
      <c r="D1481" t="str">
        <f>"141"</f>
        <v>141</v>
      </c>
      <c r="E1481" t="str">
        <f t="shared" si="125"/>
        <v>V. IRONTON</v>
      </c>
      <c r="F1481" t="s">
        <v>530</v>
      </c>
      <c r="G1481" t="str">
        <f t="shared" si="126"/>
        <v>56141</v>
      </c>
      <c r="H1481" t="s">
        <v>531</v>
      </c>
      <c r="I1481" t="str">
        <f t="shared" si="127"/>
        <v>56141</v>
      </c>
      <c r="J1481" t="s">
        <v>1639</v>
      </c>
    </row>
    <row r="1482" spans="1:10" x14ac:dyDescent="0.25">
      <c r="A1482">
        <v>76</v>
      </c>
      <c r="B1482" t="str">
        <f t="shared" si="124"/>
        <v>56</v>
      </c>
      <c r="C1482" t="s">
        <v>1632</v>
      </c>
      <c r="D1482" t="str">
        <f>"146"</f>
        <v>146</v>
      </c>
      <c r="E1482" t="str">
        <f t="shared" si="125"/>
        <v>V. LAKE DELTON</v>
      </c>
      <c r="F1482" t="s">
        <v>530</v>
      </c>
      <c r="G1482" t="str">
        <f t="shared" si="126"/>
        <v>56146</v>
      </c>
      <c r="H1482" t="s">
        <v>531</v>
      </c>
      <c r="I1482" t="str">
        <f t="shared" si="127"/>
        <v>56146</v>
      </c>
      <c r="J1482" t="s">
        <v>1648</v>
      </c>
    </row>
    <row r="1483" spans="1:10" x14ac:dyDescent="0.25">
      <c r="A1483">
        <v>76</v>
      </c>
      <c r="B1483" t="str">
        <f t="shared" si="124"/>
        <v>56</v>
      </c>
      <c r="C1483" t="s">
        <v>1632</v>
      </c>
      <c r="D1483" t="str">
        <f>"147"</f>
        <v>147</v>
      </c>
      <c r="E1483" t="str">
        <f t="shared" si="125"/>
        <v>V. LA VALLE</v>
      </c>
      <c r="F1483" t="s">
        <v>530</v>
      </c>
      <c r="G1483" t="str">
        <f t="shared" si="126"/>
        <v>56147</v>
      </c>
      <c r="H1483" t="s">
        <v>531</v>
      </c>
      <c r="I1483" t="str">
        <f t="shared" si="127"/>
        <v>56147</v>
      </c>
      <c r="J1483" t="s">
        <v>1640</v>
      </c>
    </row>
    <row r="1484" spans="1:10" x14ac:dyDescent="0.25">
      <c r="A1484">
        <v>76</v>
      </c>
      <c r="B1484" t="str">
        <f t="shared" si="124"/>
        <v>56</v>
      </c>
      <c r="C1484" t="s">
        <v>1632</v>
      </c>
      <c r="D1484" t="str">
        <f>"148"</f>
        <v>148</v>
      </c>
      <c r="E1484" t="str">
        <f t="shared" si="125"/>
        <v>V. LIME RIDGE</v>
      </c>
      <c r="F1484" t="s">
        <v>530</v>
      </c>
      <c r="G1484" t="str">
        <f t="shared" si="126"/>
        <v>56148</v>
      </c>
      <c r="H1484" t="s">
        <v>531</v>
      </c>
      <c r="I1484" t="str">
        <f t="shared" si="127"/>
        <v>56148</v>
      </c>
      <c r="J1484" t="s">
        <v>1649</v>
      </c>
    </row>
    <row r="1485" spans="1:10" x14ac:dyDescent="0.25">
      <c r="A1485">
        <v>76</v>
      </c>
      <c r="B1485" t="str">
        <f t="shared" si="124"/>
        <v>56</v>
      </c>
      <c r="C1485" t="s">
        <v>1632</v>
      </c>
      <c r="D1485" t="str">
        <f>"149"</f>
        <v>149</v>
      </c>
      <c r="E1485" t="str">
        <f t="shared" si="125"/>
        <v>V. LOGANVILLE</v>
      </c>
      <c r="F1485" t="s">
        <v>530</v>
      </c>
      <c r="G1485" t="str">
        <f t="shared" si="126"/>
        <v>56149</v>
      </c>
      <c r="H1485" t="s">
        <v>531</v>
      </c>
      <c r="I1485" t="str">
        <f t="shared" si="127"/>
        <v>56149</v>
      </c>
      <c r="J1485" t="s">
        <v>1650</v>
      </c>
    </row>
    <row r="1486" spans="1:10" x14ac:dyDescent="0.25">
      <c r="A1486">
        <v>76</v>
      </c>
      <c r="B1486" t="str">
        <f t="shared" si="124"/>
        <v>56</v>
      </c>
      <c r="C1486" t="s">
        <v>1632</v>
      </c>
      <c r="D1486" t="str">
        <f>"151"</f>
        <v>151</v>
      </c>
      <c r="E1486" t="str">
        <f t="shared" si="125"/>
        <v>V. MERRIMAC</v>
      </c>
      <c r="F1486" t="s">
        <v>530</v>
      </c>
      <c r="G1486" t="str">
        <f t="shared" si="126"/>
        <v>56151</v>
      </c>
      <c r="H1486" t="s">
        <v>531</v>
      </c>
      <c r="I1486" t="str">
        <f t="shared" si="127"/>
        <v>56151</v>
      </c>
      <c r="J1486" t="s">
        <v>1641</v>
      </c>
    </row>
    <row r="1487" spans="1:10" x14ac:dyDescent="0.25">
      <c r="A1487">
        <v>76</v>
      </c>
      <c r="B1487" t="str">
        <f t="shared" si="124"/>
        <v>56</v>
      </c>
      <c r="C1487" t="s">
        <v>1632</v>
      </c>
      <c r="D1487" t="str">
        <f>"161"</f>
        <v>161</v>
      </c>
      <c r="E1487" t="str">
        <f t="shared" si="125"/>
        <v>V. NORTH FREEDOM</v>
      </c>
      <c r="F1487" t="s">
        <v>530</v>
      </c>
      <c r="G1487" t="str">
        <f t="shared" si="126"/>
        <v>56161</v>
      </c>
      <c r="H1487" t="s">
        <v>531</v>
      </c>
      <c r="I1487" t="str">
        <f t="shared" si="127"/>
        <v>56161</v>
      </c>
      <c r="J1487" t="s">
        <v>1651</v>
      </c>
    </row>
    <row r="1488" spans="1:10" x14ac:dyDescent="0.25">
      <c r="A1488">
        <v>76</v>
      </c>
      <c r="B1488" t="str">
        <f t="shared" si="124"/>
        <v>56</v>
      </c>
      <c r="C1488" t="s">
        <v>1632</v>
      </c>
      <c r="D1488" t="str">
        <f>"171"</f>
        <v>171</v>
      </c>
      <c r="E1488" t="str">
        <f t="shared" si="125"/>
        <v>V. PLAIN</v>
      </c>
      <c r="F1488" t="s">
        <v>530</v>
      </c>
      <c r="G1488" t="str">
        <f t="shared" si="126"/>
        <v>56171</v>
      </c>
      <c r="H1488" t="s">
        <v>531</v>
      </c>
      <c r="I1488" t="str">
        <f t="shared" si="127"/>
        <v>56171</v>
      </c>
      <c r="J1488" t="s">
        <v>1652</v>
      </c>
    </row>
    <row r="1489" spans="1:10" x14ac:dyDescent="0.25">
      <c r="A1489">
        <v>76</v>
      </c>
      <c r="B1489" t="str">
        <f t="shared" si="124"/>
        <v>56</v>
      </c>
      <c r="C1489" t="s">
        <v>1632</v>
      </c>
      <c r="D1489" t="str">
        <f>"172"</f>
        <v>172</v>
      </c>
      <c r="E1489" t="str">
        <f t="shared" si="125"/>
        <v>V. PRAIRIE DU SAC</v>
      </c>
      <c r="F1489" t="s">
        <v>530</v>
      </c>
      <c r="G1489" t="str">
        <f t="shared" si="126"/>
        <v>56172</v>
      </c>
      <c r="H1489" t="s">
        <v>531</v>
      </c>
      <c r="I1489" t="str">
        <f t="shared" si="127"/>
        <v>56172</v>
      </c>
      <c r="J1489" t="s">
        <v>1642</v>
      </c>
    </row>
    <row r="1490" spans="1:10" x14ac:dyDescent="0.25">
      <c r="A1490">
        <v>76</v>
      </c>
      <c r="B1490" t="str">
        <f t="shared" si="124"/>
        <v>56</v>
      </c>
      <c r="C1490" t="s">
        <v>1632</v>
      </c>
      <c r="D1490" t="str">
        <f>"176"</f>
        <v>176</v>
      </c>
      <c r="E1490" t="str">
        <f t="shared" si="125"/>
        <v>V. ROCK SPRINGS</v>
      </c>
      <c r="F1490" t="s">
        <v>530</v>
      </c>
      <c r="G1490" t="str">
        <f t="shared" si="126"/>
        <v>56176</v>
      </c>
      <c r="H1490" t="s">
        <v>531</v>
      </c>
      <c r="I1490" t="str">
        <f t="shared" si="127"/>
        <v>56176</v>
      </c>
      <c r="J1490" t="s">
        <v>1653</v>
      </c>
    </row>
    <row r="1491" spans="1:10" x14ac:dyDescent="0.25">
      <c r="A1491">
        <v>76</v>
      </c>
      <c r="B1491" t="str">
        <f t="shared" si="124"/>
        <v>56</v>
      </c>
      <c r="C1491" t="s">
        <v>1632</v>
      </c>
      <c r="D1491" t="str">
        <f>"181"</f>
        <v>181</v>
      </c>
      <c r="E1491" t="str">
        <f t="shared" si="125"/>
        <v>V. SAUK CITY</v>
      </c>
      <c r="F1491" t="s">
        <v>530</v>
      </c>
      <c r="G1491" t="str">
        <f t="shared" si="126"/>
        <v>56181</v>
      </c>
      <c r="H1491" t="s">
        <v>531</v>
      </c>
      <c r="I1491" t="str">
        <f t="shared" si="127"/>
        <v>56181</v>
      </c>
      <c r="J1491" t="s">
        <v>1654</v>
      </c>
    </row>
    <row r="1492" spans="1:10" x14ac:dyDescent="0.25">
      <c r="A1492">
        <v>76</v>
      </c>
      <c r="B1492" t="str">
        <f t="shared" si="124"/>
        <v>56</v>
      </c>
      <c r="C1492" t="s">
        <v>1632</v>
      </c>
      <c r="D1492" t="str">
        <f>"182"</f>
        <v>182</v>
      </c>
      <c r="E1492" t="str">
        <f t="shared" si="125"/>
        <v>V. SPRING GREEN</v>
      </c>
      <c r="F1492" t="s">
        <v>530</v>
      </c>
      <c r="G1492" t="str">
        <f t="shared" si="126"/>
        <v>56182</v>
      </c>
      <c r="H1492" t="s">
        <v>531</v>
      </c>
      <c r="I1492" t="str">
        <f t="shared" si="127"/>
        <v>56182</v>
      </c>
      <c r="J1492" t="s">
        <v>1644</v>
      </c>
    </row>
    <row r="1493" spans="1:10" x14ac:dyDescent="0.25">
      <c r="A1493">
        <v>76</v>
      </c>
      <c r="B1493" t="str">
        <f t="shared" si="124"/>
        <v>56</v>
      </c>
      <c r="C1493" t="s">
        <v>1632</v>
      </c>
      <c r="D1493" t="str">
        <f>"191"</f>
        <v>191</v>
      </c>
      <c r="E1493" t="str">
        <f t="shared" si="125"/>
        <v>V. WEST BARABOO</v>
      </c>
      <c r="F1493" t="s">
        <v>530</v>
      </c>
      <c r="G1493" t="str">
        <f t="shared" si="126"/>
        <v>56191</v>
      </c>
      <c r="H1493" t="s">
        <v>531</v>
      </c>
      <c r="I1493" t="str">
        <f t="shared" si="127"/>
        <v>56191</v>
      </c>
      <c r="J1493" t="s">
        <v>1655</v>
      </c>
    </row>
    <row r="1494" spans="1:10" x14ac:dyDescent="0.25">
      <c r="A1494">
        <v>76</v>
      </c>
      <c r="B1494" t="str">
        <f t="shared" si="124"/>
        <v>56</v>
      </c>
      <c r="C1494" t="s">
        <v>1632</v>
      </c>
      <c r="D1494" t="str">
        <f>"206"</f>
        <v>206</v>
      </c>
      <c r="E1494" t="str">
        <f t="shared" si="125"/>
        <v>C. BARABOO</v>
      </c>
      <c r="F1494" t="s">
        <v>533</v>
      </c>
      <c r="G1494" t="str">
        <f t="shared" si="126"/>
        <v>56206</v>
      </c>
      <c r="H1494" t="s">
        <v>534</v>
      </c>
      <c r="I1494" t="str">
        <f t="shared" si="127"/>
        <v>56206</v>
      </c>
      <c r="J1494" t="s">
        <v>1633</v>
      </c>
    </row>
    <row r="1495" spans="1:10" x14ac:dyDescent="0.25">
      <c r="A1495">
        <v>76</v>
      </c>
      <c r="B1495" t="str">
        <f t="shared" si="124"/>
        <v>56</v>
      </c>
      <c r="C1495" t="s">
        <v>1632</v>
      </c>
      <c r="D1495" t="str">
        <f>"276"</f>
        <v>276</v>
      </c>
      <c r="E1495" t="str">
        <f t="shared" si="125"/>
        <v>C. REEDSBURG</v>
      </c>
      <c r="F1495" t="s">
        <v>533</v>
      </c>
      <c r="G1495" t="str">
        <f t="shared" si="126"/>
        <v>56276</v>
      </c>
      <c r="H1495" t="s">
        <v>534</v>
      </c>
      <c r="I1495" t="str">
        <f t="shared" si="127"/>
        <v>56276</v>
      </c>
      <c r="J1495" t="s">
        <v>1643</v>
      </c>
    </row>
    <row r="1496" spans="1:10" x14ac:dyDescent="0.25">
      <c r="A1496">
        <v>76</v>
      </c>
      <c r="B1496" t="str">
        <f t="shared" si="124"/>
        <v>56</v>
      </c>
      <c r="C1496" t="s">
        <v>1632</v>
      </c>
      <c r="D1496" t="str">
        <f>"291"</f>
        <v>291</v>
      </c>
      <c r="E1496" t="str">
        <f t="shared" si="125"/>
        <v>C. WISCONSIN DELLS</v>
      </c>
      <c r="F1496" t="s">
        <v>533</v>
      </c>
      <c r="G1496" t="str">
        <f t="shared" si="126"/>
        <v>56291</v>
      </c>
      <c r="H1496" t="s">
        <v>534</v>
      </c>
      <c r="I1496" t="str">
        <f t="shared" si="127"/>
        <v>56291</v>
      </c>
      <c r="J1496" t="s">
        <v>535</v>
      </c>
    </row>
    <row r="1497" spans="1:10" x14ac:dyDescent="0.25">
      <c r="A1497">
        <v>79</v>
      </c>
      <c r="B1497" t="str">
        <f t="shared" ref="B1497:B1517" si="128">"57"</f>
        <v>57</v>
      </c>
      <c r="C1497" t="s">
        <v>1656</v>
      </c>
      <c r="D1497" t="str">
        <f>"002"</f>
        <v>002</v>
      </c>
      <c r="E1497" t="str">
        <f t="shared" si="125"/>
        <v>T. BASS LAKE</v>
      </c>
      <c r="F1497" t="s">
        <v>511</v>
      </c>
      <c r="G1497" t="str">
        <f t="shared" si="126"/>
        <v>57002</v>
      </c>
      <c r="H1497" t="s">
        <v>512</v>
      </c>
      <c r="I1497" t="str">
        <f t="shared" si="127"/>
        <v>57002</v>
      </c>
      <c r="J1497" t="s">
        <v>1657</v>
      </c>
    </row>
    <row r="1498" spans="1:10" x14ac:dyDescent="0.25">
      <c r="A1498">
        <v>79</v>
      </c>
      <c r="B1498" t="str">
        <f t="shared" si="128"/>
        <v>57</v>
      </c>
      <c r="C1498" t="s">
        <v>1656</v>
      </c>
      <c r="D1498" t="str">
        <f>"004"</f>
        <v>004</v>
      </c>
      <c r="E1498" t="str">
        <f t="shared" si="125"/>
        <v>T. COUDERAY</v>
      </c>
      <c r="F1498" t="s">
        <v>511</v>
      </c>
      <c r="G1498" t="str">
        <f t="shared" si="126"/>
        <v>57004</v>
      </c>
      <c r="H1498" t="s">
        <v>512</v>
      </c>
      <c r="I1498" t="str">
        <f t="shared" si="127"/>
        <v>57004</v>
      </c>
      <c r="J1498" t="s">
        <v>1658</v>
      </c>
    </row>
    <row r="1499" spans="1:10" x14ac:dyDescent="0.25">
      <c r="A1499">
        <v>79</v>
      </c>
      <c r="B1499" t="str">
        <f t="shared" si="128"/>
        <v>57</v>
      </c>
      <c r="C1499" t="s">
        <v>1656</v>
      </c>
      <c r="D1499" t="str">
        <f>"006"</f>
        <v>006</v>
      </c>
      <c r="E1499" t="str">
        <f t="shared" si="125"/>
        <v>T. DRAPER</v>
      </c>
      <c r="F1499" t="s">
        <v>511</v>
      </c>
      <c r="G1499" t="str">
        <f t="shared" si="126"/>
        <v>57006</v>
      </c>
      <c r="H1499" t="s">
        <v>512</v>
      </c>
      <c r="I1499" t="str">
        <f t="shared" si="127"/>
        <v>57006</v>
      </c>
      <c r="J1499" t="s">
        <v>1659</v>
      </c>
    </row>
    <row r="1500" spans="1:10" x14ac:dyDescent="0.25">
      <c r="A1500">
        <v>79</v>
      </c>
      <c r="B1500" t="str">
        <f t="shared" si="128"/>
        <v>57</v>
      </c>
      <c r="C1500" t="s">
        <v>1656</v>
      </c>
      <c r="D1500" t="str">
        <f>"008"</f>
        <v>008</v>
      </c>
      <c r="E1500" t="str">
        <f t="shared" si="125"/>
        <v>T. EDGEWATER</v>
      </c>
      <c r="F1500" t="s">
        <v>511</v>
      </c>
      <c r="G1500" t="str">
        <f t="shared" si="126"/>
        <v>57008</v>
      </c>
      <c r="H1500" t="s">
        <v>512</v>
      </c>
      <c r="I1500" t="str">
        <f t="shared" si="127"/>
        <v>57008</v>
      </c>
      <c r="J1500" t="s">
        <v>1660</v>
      </c>
    </row>
    <row r="1501" spans="1:10" x14ac:dyDescent="0.25">
      <c r="A1501">
        <v>79</v>
      </c>
      <c r="B1501" t="str">
        <f t="shared" si="128"/>
        <v>57</v>
      </c>
      <c r="C1501" t="s">
        <v>1656</v>
      </c>
      <c r="D1501" t="str">
        <f>"010"</f>
        <v>010</v>
      </c>
      <c r="E1501" t="str">
        <f t="shared" si="125"/>
        <v>T. HAYWARD</v>
      </c>
      <c r="F1501" t="s">
        <v>511</v>
      </c>
      <c r="G1501" t="str">
        <f t="shared" si="126"/>
        <v>57010</v>
      </c>
      <c r="H1501" t="s">
        <v>512</v>
      </c>
      <c r="I1501" t="str">
        <f t="shared" si="127"/>
        <v>57010</v>
      </c>
      <c r="J1501" t="s">
        <v>1661</v>
      </c>
    </row>
    <row r="1502" spans="1:10" x14ac:dyDescent="0.25">
      <c r="A1502">
        <v>79</v>
      </c>
      <c r="B1502" t="str">
        <f t="shared" si="128"/>
        <v>57</v>
      </c>
      <c r="C1502" t="s">
        <v>1656</v>
      </c>
      <c r="D1502" t="str">
        <f>"012"</f>
        <v>012</v>
      </c>
      <c r="E1502" t="str">
        <f t="shared" si="125"/>
        <v>T. HUNTER</v>
      </c>
      <c r="F1502" t="s">
        <v>511</v>
      </c>
      <c r="G1502" t="str">
        <f t="shared" si="126"/>
        <v>57012</v>
      </c>
      <c r="H1502" t="s">
        <v>512</v>
      </c>
      <c r="I1502" t="str">
        <f t="shared" si="127"/>
        <v>57012</v>
      </c>
      <c r="J1502" t="s">
        <v>1662</v>
      </c>
    </row>
    <row r="1503" spans="1:10" x14ac:dyDescent="0.25">
      <c r="A1503">
        <v>79</v>
      </c>
      <c r="B1503" t="str">
        <f t="shared" si="128"/>
        <v>57</v>
      </c>
      <c r="C1503" t="s">
        <v>1656</v>
      </c>
      <c r="D1503" t="str">
        <f>"014"</f>
        <v>014</v>
      </c>
      <c r="E1503" t="str">
        <f t="shared" si="125"/>
        <v>T. LENROOT</v>
      </c>
      <c r="F1503" t="s">
        <v>511</v>
      </c>
      <c r="G1503" t="str">
        <f t="shared" si="126"/>
        <v>57014</v>
      </c>
      <c r="H1503" t="s">
        <v>512</v>
      </c>
      <c r="I1503" t="str">
        <f t="shared" si="127"/>
        <v>57014</v>
      </c>
      <c r="J1503" t="s">
        <v>1663</v>
      </c>
    </row>
    <row r="1504" spans="1:10" x14ac:dyDescent="0.25">
      <c r="A1504">
        <v>79</v>
      </c>
      <c r="B1504" t="str">
        <f t="shared" si="128"/>
        <v>57</v>
      </c>
      <c r="C1504" t="s">
        <v>1656</v>
      </c>
      <c r="D1504" t="str">
        <f>"016"</f>
        <v>016</v>
      </c>
      <c r="E1504" t="str">
        <f t="shared" si="125"/>
        <v>T. MEADOWBROOK</v>
      </c>
      <c r="F1504" t="s">
        <v>511</v>
      </c>
      <c r="G1504" t="str">
        <f t="shared" si="126"/>
        <v>57016</v>
      </c>
      <c r="H1504" t="s">
        <v>512</v>
      </c>
      <c r="I1504" t="str">
        <f t="shared" si="127"/>
        <v>57016</v>
      </c>
      <c r="J1504" t="s">
        <v>1664</v>
      </c>
    </row>
    <row r="1505" spans="1:10" x14ac:dyDescent="0.25">
      <c r="A1505">
        <v>79</v>
      </c>
      <c r="B1505" t="str">
        <f t="shared" si="128"/>
        <v>57</v>
      </c>
      <c r="C1505" t="s">
        <v>1656</v>
      </c>
      <c r="D1505" t="str">
        <f>"018"</f>
        <v>018</v>
      </c>
      <c r="E1505" t="str">
        <f t="shared" si="125"/>
        <v>T. METEOR</v>
      </c>
      <c r="F1505" t="s">
        <v>511</v>
      </c>
      <c r="G1505" t="str">
        <f t="shared" si="126"/>
        <v>57018</v>
      </c>
      <c r="H1505" t="s">
        <v>512</v>
      </c>
      <c r="I1505" t="str">
        <f t="shared" si="127"/>
        <v>57018</v>
      </c>
      <c r="J1505" t="s">
        <v>1665</v>
      </c>
    </row>
    <row r="1506" spans="1:10" x14ac:dyDescent="0.25">
      <c r="A1506">
        <v>79</v>
      </c>
      <c r="B1506" t="str">
        <f t="shared" si="128"/>
        <v>57</v>
      </c>
      <c r="C1506" t="s">
        <v>1656</v>
      </c>
      <c r="D1506" t="str">
        <f>"020"</f>
        <v>020</v>
      </c>
      <c r="E1506" t="str">
        <f t="shared" si="125"/>
        <v>T. OJIBWA</v>
      </c>
      <c r="F1506" t="s">
        <v>511</v>
      </c>
      <c r="G1506" t="str">
        <f t="shared" si="126"/>
        <v>57020</v>
      </c>
      <c r="H1506" t="s">
        <v>512</v>
      </c>
      <c r="I1506" t="str">
        <f t="shared" si="127"/>
        <v>57020</v>
      </c>
      <c r="J1506" t="s">
        <v>1666</v>
      </c>
    </row>
    <row r="1507" spans="1:10" x14ac:dyDescent="0.25">
      <c r="A1507">
        <v>79</v>
      </c>
      <c r="B1507" t="str">
        <f t="shared" si="128"/>
        <v>57</v>
      </c>
      <c r="C1507" t="s">
        <v>1656</v>
      </c>
      <c r="D1507" t="str">
        <f>"022"</f>
        <v>022</v>
      </c>
      <c r="E1507" t="str">
        <f t="shared" si="125"/>
        <v>T. RADISSON</v>
      </c>
      <c r="F1507" t="s">
        <v>511</v>
      </c>
      <c r="G1507" t="str">
        <f t="shared" si="126"/>
        <v>57022</v>
      </c>
      <c r="H1507" t="s">
        <v>512</v>
      </c>
      <c r="I1507" t="str">
        <f t="shared" si="127"/>
        <v>57022</v>
      </c>
      <c r="J1507" t="s">
        <v>1667</v>
      </c>
    </row>
    <row r="1508" spans="1:10" x14ac:dyDescent="0.25">
      <c r="A1508">
        <v>79</v>
      </c>
      <c r="B1508" t="str">
        <f t="shared" si="128"/>
        <v>57</v>
      </c>
      <c r="C1508" t="s">
        <v>1656</v>
      </c>
      <c r="D1508" t="str">
        <f>"024"</f>
        <v>024</v>
      </c>
      <c r="E1508" t="str">
        <f t="shared" si="125"/>
        <v>T. ROUND LAKE</v>
      </c>
      <c r="F1508" t="s">
        <v>511</v>
      </c>
      <c r="G1508" t="str">
        <f t="shared" si="126"/>
        <v>57024</v>
      </c>
      <c r="H1508" t="s">
        <v>512</v>
      </c>
      <c r="I1508" t="str">
        <f t="shared" si="127"/>
        <v>57024</v>
      </c>
      <c r="J1508" t="s">
        <v>1668</v>
      </c>
    </row>
    <row r="1509" spans="1:10" x14ac:dyDescent="0.25">
      <c r="A1509">
        <v>79</v>
      </c>
      <c r="B1509" t="str">
        <f t="shared" si="128"/>
        <v>57</v>
      </c>
      <c r="C1509" t="s">
        <v>1656</v>
      </c>
      <c r="D1509" t="str">
        <f>"026"</f>
        <v>026</v>
      </c>
      <c r="E1509" t="str">
        <f t="shared" si="125"/>
        <v>T. SAND LAKE</v>
      </c>
      <c r="F1509" t="s">
        <v>511</v>
      </c>
      <c r="G1509" t="str">
        <f t="shared" si="126"/>
        <v>57026</v>
      </c>
      <c r="H1509" t="s">
        <v>512</v>
      </c>
      <c r="I1509" t="str">
        <f t="shared" si="127"/>
        <v>57026</v>
      </c>
      <c r="J1509" t="s">
        <v>660</v>
      </c>
    </row>
    <row r="1510" spans="1:10" x14ac:dyDescent="0.25">
      <c r="A1510">
        <v>79</v>
      </c>
      <c r="B1510" t="str">
        <f t="shared" si="128"/>
        <v>57</v>
      </c>
      <c r="C1510" t="s">
        <v>1656</v>
      </c>
      <c r="D1510" t="str">
        <f>"028"</f>
        <v>028</v>
      </c>
      <c r="E1510" t="str">
        <f t="shared" si="125"/>
        <v>T. SPIDER LAKE</v>
      </c>
      <c r="F1510" t="s">
        <v>511</v>
      </c>
      <c r="G1510" t="str">
        <f t="shared" si="126"/>
        <v>57028</v>
      </c>
      <c r="H1510" t="s">
        <v>512</v>
      </c>
      <c r="I1510" t="str">
        <f t="shared" si="127"/>
        <v>57028</v>
      </c>
      <c r="J1510" t="s">
        <v>1669</v>
      </c>
    </row>
    <row r="1511" spans="1:10" x14ac:dyDescent="0.25">
      <c r="A1511">
        <v>79</v>
      </c>
      <c r="B1511" t="str">
        <f t="shared" si="128"/>
        <v>57</v>
      </c>
      <c r="C1511" t="s">
        <v>1656</v>
      </c>
      <c r="D1511" t="str">
        <f>"030"</f>
        <v>030</v>
      </c>
      <c r="E1511" t="str">
        <f t="shared" si="125"/>
        <v>T. WEIRGOR</v>
      </c>
      <c r="F1511" t="s">
        <v>511</v>
      </c>
      <c r="G1511" t="str">
        <f t="shared" si="126"/>
        <v>57030</v>
      </c>
      <c r="H1511" t="s">
        <v>512</v>
      </c>
      <c r="I1511" t="str">
        <f t="shared" si="127"/>
        <v>57030</v>
      </c>
      <c r="J1511" t="s">
        <v>1670</v>
      </c>
    </row>
    <row r="1512" spans="1:10" x14ac:dyDescent="0.25">
      <c r="A1512">
        <v>79</v>
      </c>
      <c r="B1512" t="str">
        <f t="shared" si="128"/>
        <v>57</v>
      </c>
      <c r="C1512" t="s">
        <v>1656</v>
      </c>
      <c r="D1512" t="str">
        <f>"032"</f>
        <v>032</v>
      </c>
      <c r="E1512" t="str">
        <f t="shared" si="125"/>
        <v>T. WINTER</v>
      </c>
      <c r="F1512" t="s">
        <v>511</v>
      </c>
      <c r="G1512" t="str">
        <f t="shared" si="126"/>
        <v>57032</v>
      </c>
      <c r="H1512" t="s">
        <v>512</v>
      </c>
      <c r="I1512" t="str">
        <f t="shared" si="127"/>
        <v>57032</v>
      </c>
      <c r="J1512" t="s">
        <v>1671</v>
      </c>
    </row>
    <row r="1513" spans="1:10" x14ac:dyDescent="0.25">
      <c r="A1513">
        <v>79</v>
      </c>
      <c r="B1513" t="str">
        <f t="shared" si="128"/>
        <v>57</v>
      </c>
      <c r="C1513" t="s">
        <v>1656</v>
      </c>
      <c r="D1513" t="str">
        <f>"111"</f>
        <v>111</v>
      </c>
      <c r="E1513" t="str">
        <f t="shared" si="125"/>
        <v>V. COUDERAY</v>
      </c>
      <c r="F1513" t="s">
        <v>530</v>
      </c>
      <c r="G1513" t="str">
        <f t="shared" si="126"/>
        <v>57111</v>
      </c>
      <c r="H1513" t="s">
        <v>531</v>
      </c>
      <c r="I1513" t="str">
        <f t="shared" si="127"/>
        <v>57111</v>
      </c>
      <c r="J1513" t="s">
        <v>1658</v>
      </c>
    </row>
    <row r="1514" spans="1:10" x14ac:dyDescent="0.25">
      <c r="A1514">
        <v>79</v>
      </c>
      <c r="B1514" t="str">
        <f t="shared" si="128"/>
        <v>57</v>
      </c>
      <c r="C1514" t="s">
        <v>1656</v>
      </c>
      <c r="D1514" t="str">
        <f>"121"</f>
        <v>121</v>
      </c>
      <c r="E1514" t="str">
        <f t="shared" si="125"/>
        <v>V. EXELAND</v>
      </c>
      <c r="F1514" t="s">
        <v>530</v>
      </c>
      <c r="G1514" t="str">
        <f t="shared" si="126"/>
        <v>57121</v>
      </c>
      <c r="H1514" t="s">
        <v>531</v>
      </c>
      <c r="I1514" t="str">
        <f t="shared" si="127"/>
        <v>57121</v>
      </c>
      <c r="J1514" t="s">
        <v>1672</v>
      </c>
    </row>
    <row r="1515" spans="1:10" x14ac:dyDescent="0.25">
      <c r="A1515">
        <v>79</v>
      </c>
      <c r="B1515" t="str">
        <f t="shared" si="128"/>
        <v>57</v>
      </c>
      <c r="C1515" t="s">
        <v>1656</v>
      </c>
      <c r="D1515" t="str">
        <f>"176"</f>
        <v>176</v>
      </c>
      <c r="E1515" t="str">
        <f t="shared" si="125"/>
        <v>V. RADISSON</v>
      </c>
      <c r="F1515" t="s">
        <v>530</v>
      </c>
      <c r="G1515" t="str">
        <f t="shared" si="126"/>
        <v>57176</v>
      </c>
      <c r="H1515" t="s">
        <v>531</v>
      </c>
      <c r="I1515" t="str">
        <f t="shared" si="127"/>
        <v>57176</v>
      </c>
      <c r="J1515" t="s">
        <v>1667</v>
      </c>
    </row>
    <row r="1516" spans="1:10" x14ac:dyDescent="0.25">
      <c r="A1516">
        <v>79</v>
      </c>
      <c r="B1516" t="str">
        <f t="shared" si="128"/>
        <v>57</v>
      </c>
      <c r="C1516" t="s">
        <v>1656</v>
      </c>
      <c r="D1516" t="str">
        <f>"190"</f>
        <v>190</v>
      </c>
      <c r="E1516" t="str">
        <f t="shared" si="125"/>
        <v>V. WINTER</v>
      </c>
      <c r="F1516" t="s">
        <v>530</v>
      </c>
      <c r="G1516" t="str">
        <f t="shared" si="126"/>
        <v>57190</v>
      </c>
      <c r="H1516" t="s">
        <v>531</v>
      </c>
      <c r="I1516" t="str">
        <f t="shared" si="127"/>
        <v>57190</v>
      </c>
      <c r="J1516" t="s">
        <v>1671</v>
      </c>
    </row>
    <row r="1517" spans="1:10" x14ac:dyDescent="0.25">
      <c r="A1517">
        <v>79</v>
      </c>
      <c r="B1517" t="str">
        <f t="shared" si="128"/>
        <v>57</v>
      </c>
      <c r="C1517" t="s">
        <v>1656</v>
      </c>
      <c r="D1517" t="str">
        <f>"236"</f>
        <v>236</v>
      </c>
      <c r="E1517" t="str">
        <f t="shared" si="125"/>
        <v>C. HAYWARD</v>
      </c>
      <c r="F1517" t="s">
        <v>533</v>
      </c>
      <c r="G1517" t="str">
        <f t="shared" si="126"/>
        <v>57236</v>
      </c>
      <c r="H1517" t="s">
        <v>534</v>
      </c>
      <c r="I1517" t="str">
        <f t="shared" si="127"/>
        <v>57236</v>
      </c>
      <c r="J1517" t="s">
        <v>1661</v>
      </c>
    </row>
    <row r="1518" spans="1:10" x14ac:dyDescent="0.25">
      <c r="A1518">
        <v>81</v>
      </c>
      <c r="B1518" t="str">
        <f t="shared" ref="B1518:B1555" si="129">"58"</f>
        <v>58</v>
      </c>
      <c r="C1518" t="s">
        <v>1673</v>
      </c>
      <c r="D1518" t="str">
        <f>"002"</f>
        <v>002</v>
      </c>
      <c r="E1518" t="str">
        <f t="shared" si="125"/>
        <v>T. ALMON</v>
      </c>
      <c r="F1518" t="s">
        <v>511</v>
      </c>
      <c r="G1518" t="str">
        <f t="shared" si="126"/>
        <v>58002</v>
      </c>
      <c r="H1518" t="s">
        <v>512</v>
      </c>
      <c r="I1518" t="str">
        <f t="shared" si="127"/>
        <v>58002</v>
      </c>
      <c r="J1518" t="s">
        <v>1674</v>
      </c>
    </row>
    <row r="1519" spans="1:10" x14ac:dyDescent="0.25">
      <c r="A1519">
        <v>81</v>
      </c>
      <c r="B1519" t="str">
        <f t="shared" si="129"/>
        <v>58</v>
      </c>
      <c r="C1519" t="s">
        <v>1673</v>
      </c>
      <c r="D1519" t="str">
        <f>"004"</f>
        <v>004</v>
      </c>
      <c r="E1519" t="str">
        <f t="shared" si="125"/>
        <v>T. ANGELICA</v>
      </c>
      <c r="F1519" t="s">
        <v>511</v>
      </c>
      <c r="G1519" t="str">
        <f t="shared" si="126"/>
        <v>58004</v>
      </c>
      <c r="H1519" t="s">
        <v>512</v>
      </c>
      <c r="I1519" t="str">
        <f t="shared" si="127"/>
        <v>58004</v>
      </c>
      <c r="J1519" t="s">
        <v>1675</v>
      </c>
    </row>
    <row r="1520" spans="1:10" x14ac:dyDescent="0.25">
      <c r="A1520">
        <v>81</v>
      </c>
      <c r="B1520" t="str">
        <f t="shared" si="129"/>
        <v>58</v>
      </c>
      <c r="C1520" t="s">
        <v>1673</v>
      </c>
      <c r="D1520" t="str">
        <f>"006"</f>
        <v>006</v>
      </c>
      <c r="E1520" t="str">
        <f t="shared" si="125"/>
        <v>T. ANIWA</v>
      </c>
      <c r="F1520" t="s">
        <v>511</v>
      </c>
      <c r="G1520" t="str">
        <f t="shared" si="126"/>
        <v>58006</v>
      </c>
      <c r="H1520" t="s">
        <v>512</v>
      </c>
      <c r="I1520" t="str">
        <f t="shared" si="127"/>
        <v>58006</v>
      </c>
      <c r="J1520" t="s">
        <v>1676</v>
      </c>
    </row>
    <row r="1521" spans="1:10" x14ac:dyDescent="0.25">
      <c r="A1521">
        <v>81</v>
      </c>
      <c r="B1521" t="str">
        <f t="shared" si="129"/>
        <v>58</v>
      </c>
      <c r="C1521" t="s">
        <v>1673</v>
      </c>
      <c r="D1521" t="str">
        <f>"008"</f>
        <v>008</v>
      </c>
      <c r="E1521" t="str">
        <f t="shared" si="125"/>
        <v>T. BARTELME</v>
      </c>
      <c r="F1521" t="s">
        <v>511</v>
      </c>
      <c r="G1521" t="str">
        <f t="shared" si="126"/>
        <v>58008</v>
      </c>
      <c r="H1521" t="s">
        <v>512</v>
      </c>
      <c r="I1521" t="str">
        <f t="shared" si="127"/>
        <v>58008</v>
      </c>
      <c r="J1521" t="s">
        <v>1677</v>
      </c>
    </row>
    <row r="1522" spans="1:10" x14ac:dyDescent="0.25">
      <c r="A1522">
        <v>81</v>
      </c>
      <c r="B1522" t="str">
        <f t="shared" si="129"/>
        <v>58</v>
      </c>
      <c r="C1522" t="s">
        <v>1673</v>
      </c>
      <c r="D1522" t="str">
        <f>"010"</f>
        <v>010</v>
      </c>
      <c r="E1522" t="str">
        <f t="shared" si="125"/>
        <v>T. BELLE PLAINE</v>
      </c>
      <c r="F1522" t="s">
        <v>511</v>
      </c>
      <c r="G1522" t="str">
        <f t="shared" si="126"/>
        <v>58010</v>
      </c>
      <c r="H1522" t="s">
        <v>512</v>
      </c>
      <c r="I1522" t="str">
        <f t="shared" si="127"/>
        <v>58010</v>
      </c>
      <c r="J1522" t="s">
        <v>1678</v>
      </c>
    </row>
    <row r="1523" spans="1:10" x14ac:dyDescent="0.25">
      <c r="A1523">
        <v>81</v>
      </c>
      <c r="B1523" t="str">
        <f t="shared" si="129"/>
        <v>58</v>
      </c>
      <c r="C1523" t="s">
        <v>1673</v>
      </c>
      <c r="D1523" t="str">
        <f>"012"</f>
        <v>012</v>
      </c>
      <c r="E1523" t="str">
        <f t="shared" si="125"/>
        <v>T. BIRNAMWOOD</v>
      </c>
      <c r="F1523" t="s">
        <v>511</v>
      </c>
      <c r="G1523" t="str">
        <f t="shared" si="126"/>
        <v>58012</v>
      </c>
      <c r="H1523" t="s">
        <v>512</v>
      </c>
      <c r="I1523" t="str">
        <f t="shared" si="127"/>
        <v>58012</v>
      </c>
      <c r="J1523" t="s">
        <v>1295</v>
      </c>
    </row>
    <row r="1524" spans="1:10" x14ac:dyDescent="0.25">
      <c r="A1524">
        <v>81</v>
      </c>
      <c r="B1524" t="str">
        <f t="shared" si="129"/>
        <v>58</v>
      </c>
      <c r="C1524" t="s">
        <v>1673</v>
      </c>
      <c r="D1524" t="str">
        <f>"014"</f>
        <v>014</v>
      </c>
      <c r="E1524" t="str">
        <f t="shared" si="125"/>
        <v>T. FAIRBANKS</v>
      </c>
      <c r="F1524" t="s">
        <v>511</v>
      </c>
      <c r="G1524" t="str">
        <f t="shared" si="126"/>
        <v>58014</v>
      </c>
      <c r="H1524" t="s">
        <v>512</v>
      </c>
      <c r="I1524" t="str">
        <f t="shared" si="127"/>
        <v>58014</v>
      </c>
      <c r="J1524" t="s">
        <v>1679</v>
      </c>
    </row>
    <row r="1525" spans="1:10" x14ac:dyDescent="0.25">
      <c r="A1525">
        <v>81</v>
      </c>
      <c r="B1525" t="str">
        <f t="shared" si="129"/>
        <v>58</v>
      </c>
      <c r="C1525" t="s">
        <v>1673</v>
      </c>
      <c r="D1525" t="str">
        <f>"016"</f>
        <v>016</v>
      </c>
      <c r="E1525" t="str">
        <f t="shared" si="125"/>
        <v>T. GERMANIA</v>
      </c>
      <c r="F1525" t="s">
        <v>511</v>
      </c>
      <c r="G1525" t="str">
        <f t="shared" si="126"/>
        <v>58016</v>
      </c>
      <c r="H1525" t="s">
        <v>512</v>
      </c>
      <c r="I1525" t="str">
        <f t="shared" si="127"/>
        <v>58016</v>
      </c>
      <c r="J1525" t="s">
        <v>1680</v>
      </c>
    </row>
    <row r="1526" spans="1:10" x14ac:dyDescent="0.25">
      <c r="A1526">
        <v>81</v>
      </c>
      <c r="B1526" t="str">
        <f t="shared" si="129"/>
        <v>58</v>
      </c>
      <c r="C1526" t="s">
        <v>1673</v>
      </c>
      <c r="D1526" t="str">
        <f>"018"</f>
        <v>018</v>
      </c>
      <c r="E1526" t="str">
        <f t="shared" si="125"/>
        <v>T. GRANT</v>
      </c>
      <c r="F1526" t="s">
        <v>511</v>
      </c>
      <c r="G1526" t="str">
        <f t="shared" si="126"/>
        <v>58018</v>
      </c>
      <c r="H1526" t="s">
        <v>512</v>
      </c>
      <c r="I1526" t="str">
        <f t="shared" si="127"/>
        <v>58018</v>
      </c>
      <c r="J1526" t="s">
        <v>721</v>
      </c>
    </row>
    <row r="1527" spans="1:10" x14ac:dyDescent="0.25">
      <c r="A1527">
        <v>81</v>
      </c>
      <c r="B1527" t="str">
        <f t="shared" si="129"/>
        <v>58</v>
      </c>
      <c r="C1527" t="s">
        <v>1673</v>
      </c>
      <c r="D1527" t="str">
        <f>"020"</f>
        <v>020</v>
      </c>
      <c r="E1527" t="str">
        <f t="shared" si="125"/>
        <v>T. GREEN VALLEY</v>
      </c>
      <c r="F1527" t="s">
        <v>511</v>
      </c>
      <c r="G1527" t="str">
        <f t="shared" si="126"/>
        <v>58020</v>
      </c>
      <c r="H1527" t="s">
        <v>512</v>
      </c>
      <c r="I1527" t="str">
        <f t="shared" si="127"/>
        <v>58020</v>
      </c>
      <c r="J1527" t="s">
        <v>1270</v>
      </c>
    </row>
    <row r="1528" spans="1:10" x14ac:dyDescent="0.25">
      <c r="A1528">
        <v>81</v>
      </c>
      <c r="B1528" t="str">
        <f t="shared" si="129"/>
        <v>58</v>
      </c>
      <c r="C1528" t="s">
        <v>1673</v>
      </c>
      <c r="D1528" t="str">
        <f>"022"</f>
        <v>022</v>
      </c>
      <c r="E1528" t="str">
        <f t="shared" si="125"/>
        <v>T. HARTLAND</v>
      </c>
      <c r="F1528" t="s">
        <v>511</v>
      </c>
      <c r="G1528" t="str">
        <f t="shared" si="126"/>
        <v>58022</v>
      </c>
      <c r="H1528" t="s">
        <v>512</v>
      </c>
      <c r="I1528" t="str">
        <f t="shared" si="127"/>
        <v>58022</v>
      </c>
      <c r="J1528" t="s">
        <v>1468</v>
      </c>
    </row>
    <row r="1529" spans="1:10" x14ac:dyDescent="0.25">
      <c r="A1529">
        <v>81</v>
      </c>
      <c r="B1529" t="str">
        <f t="shared" si="129"/>
        <v>58</v>
      </c>
      <c r="C1529" t="s">
        <v>1673</v>
      </c>
      <c r="D1529" t="str">
        <f>"024"</f>
        <v>024</v>
      </c>
      <c r="E1529" t="str">
        <f t="shared" si="125"/>
        <v>T. HERMAN</v>
      </c>
      <c r="F1529" t="s">
        <v>511</v>
      </c>
      <c r="G1529" t="str">
        <f t="shared" si="126"/>
        <v>58024</v>
      </c>
      <c r="H1529" t="s">
        <v>512</v>
      </c>
      <c r="I1529" t="str">
        <f t="shared" si="127"/>
        <v>58024</v>
      </c>
      <c r="J1529" t="s">
        <v>859</v>
      </c>
    </row>
    <row r="1530" spans="1:10" x14ac:dyDescent="0.25">
      <c r="A1530">
        <v>81</v>
      </c>
      <c r="B1530" t="str">
        <f t="shared" si="129"/>
        <v>58</v>
      </c>
      <c r="C1530" t="s">
        <v>1673</v>
      </c>
      <c r="D1530" t="str">
        <f>"026"</f>
        <v>026</v>
      </c>
      <c r="E1530" t="str">
        <f t="shared" si="125"/>
        <v>T. HUTCHINS</v>
      </c>
      <c r="F1530" t="s">
        <v>511</v>
      </c>
      <c r="G1530" t="str">
        <f t="shared" si="126"/>
        <v>58026</v>
      </c>
      <c r="H1530" t="s">
        <v>512</v>
      </c>
      <c r="I1530" t="str">
        <f t="shared" si="127"/>
        <v>58026</v>
      </c>
      <c r="J1530" t="s">
        <v>1681</v>
      </c>
    </row>
    <row r="1531" spans="1:10" x14ac:dyDescent="0.25">
      <c r="A1531">
        <v>81</v>
      </c>
      <c r="B1531" t="str">
        <f t="shared" si="129"/>
        <v>58</v>
      </c>
      <c r="C1531" t="s">
        <v>1673</v>
      </c>
      <c r="D1531" t="str">
        <f>"028"</f>
        <v>028</v>
      </c>
      <c r="E1531" t="str">
        <f t="shared" si="125"/>
        <v>T. LESSOR</v>
      </c>
      <c r="F1531" t="s">
        <v>511</v>
      </c>
      <c r="G1531" t="str">
        <f t="shared" si="126"/>
        <v>58028</v>
      </c>
      <c r="H1531" t="s">
        <v>512</v>
      </c>
      <c r="I1531" t="str">
        <f t="shared" si="127"/>
        <v>58028</v>
      </c>
      <c r="J1531" t="s">
        <v>1682</v>
      </c>
    </row>
    <row r="1532" spans="1:10" x14ac:dyDescent="0.25">
      <c r="A1532">
        <v>81</v>
      </c>
      <c r="B1532" t="str">
        <f t="shared" si="129"/>
        <v>58</v>
      </c>
      <c r="C1532" t="s">
        <v>1673</v>
      </c>
      <c r="D1532" t="str">
        <f>"030"</f>
        <v>030</v>
      </c>
      <c r="E1532" t="str">
        <f t="shared" si="125"/>
        <v>T. MAPLE GROVE</v>
      </c>
      <c r="F1532" t="s">
        <v>511</v>
      </c>
      <c r="G1532" t="str">
        <f t="shared" si="126"/>
        <v>58030</v>
      </c>
      <c r="H1532" t="s">
        <v>512</v>
      </c>
      <c r="I1532" t="str">
        <f t="shared" si="127"/>
        <v>58030</v>
      </c>
      <c r="J1532" t="s">
        <v>566</v>
      </c>
    </row>
    <row r="1533" spans="1:10" x14ac:dyDescent="0.25">
      <c r="A1533">
        <v>81</v>
      </c>
      <c r="B1533" t="str">
        <f t="shared" si="129"/>
        <v>58</v>
      </c>
      <c r="C1533" t="s">
        <v>1673</v>
      </c>
      <c r="D1533" t="str">
        <f>"032"</f>
        <v>032</v>
      </c>
      <c r="E1533" t="str">
        <f t="shared" si="125"/>
        <v>T. MORRIS</v>
      </c>
      <c r="F1533" t="s">
        <v>511</v>
      </c>
      <c r="G1533" t="str">
        <f t="shared" si="126"/>
        <v>58032</v>
      </c>
      <c r="H1533" t="s">
        <v>512</v>
      </c>
      <c r="I1533" t="str">
        <f t="shared" si="127"/>
        <v>58032</v>
      </c>
      <c r="J1533" t="s">
        <v>1683</v>
      </c>
    </row>
    <row r="1534" spans="1:10" x14ac:dyDescent="0.25">
      <c r="A1534">
        <v>81</v>
      </c>
      <c r="B1534" t="str">
        <f t="shared" si="129"/>
        <v>58</v>
      </c>
      <c r="C1534" t="s">
        <v>1673</v>
      </c>
      <c r="D1534" t="str">
        <f>"034"</f>
        <v>034</v>
      </c>
      <c r="E1534" t="str">
        <f t="shared" si="125"/>
        <v>T. NAVARINO</v>
      </c>
      <c r="F1534" t="s">
        <v>511</v>
      </c>
      <c r="G1534" t="str">
        <f t="shared" si="126"/>
        <v>58034</v>
      </c>
      <c r="H1534" t="s">
        <v>512</v>
      </c>
      <c r="I1534" t="str">
        <f t="shared" si="127"/>
        <v>58034</v>
      </c>
      <c r="J1534" t="s">
        <v>1684</v>
      </c>
    </row>
    <row r="1535" spans="1:10" x14ac:dyDescent="0.25">
      <c r="A1535">
        <v>81</v>
      </c>
      <c r="B1535" t="str">
        <f t="shared" si="129"/>
        <v>58</v>
      </c>
      <c r="C1535" t="s">
        <v>1673</v>
      </c>
      <c r="D1535" t="str">
        <f>"036"</f>
        <v>036</v>
      </c>
      <c r="E1535" t="str">
        <f t="shared" si="125"/>
        <v>T. PELLA</v>
      </c>
      <c r="F1535" t="s">
        <v>511</v>
      </c>
      <c r="G1535" t="str">
        <f t="shared" si="126"/>
        <v>58036</v>
      </c>
      <c r="H1535" t="s">
        <v>512</v>
      </c>
      <c r="I1535" t="str">
        <f t="shared" si="127"/>
        <v>58036</v>
      </c>
      <c r="J1535" t="s">
        <v>1685</v>
      </c>
    </row>
    <row r="1536" spans="1:10" x14ac:dyDescent="0.25">
      <c r="A1536">
        <v>81</v>
      </c>
      <c r="B1536" t="str">
        <f t="shared" si="129"/>
        <v>58</v>
      </c>
      <c r="C1536" t="s">
        <v>1673</v>
      </c>
      <c r="D1536" t="str">
        <f>"038"</f>
        <v>038</v>
      </c>
      <c r="E1536" t="str">
        <f t="shared" si="125"/>
        <v>T. RED SPRINGS</v>
      </c>
      <c r="F1536" t="s">
        <v>511</v>
      </c>
      <c r="G1536" t="str">
        <f t="shared" si="126"/>
        <v>58038</v>
      </c>
      <c r="H1536" t="s">
        <v>512</v>
      </c>
      <c r="I1536" t="str">
        <f t="shared" si="127"/>
        <v>58038</v>
      </c>
      <c r="J1536" t="s">
        <v>1686</v>
      </c>
    </row>
    <row r="1537" spans="1:10" x14ac:dyDescent="0.25">
      <c r="A1537">
        <v>81</v>
      </c>
      <c r="B1537" t="str">
        <f t="shared" si="129"/>
        <v>58</v>
      </c>
      <c r="C1537" t="s">
        <v>1673</v>
      </c>
      <c r="D1537" t="str">
        <f>"040"</f>
        <v>040</v>
      </c>
      <c r="E1537" t="str">
        <f t="shared" si="125"/>
        <v>T. RICHMOND</v>
      </c>
      <c r="F1537" t="s">
        <v>511</v>
      </c>
      <c r="G1537" t="str">
        <f t="shared" si="126"/>
        <v>58040</v>
      </c>
      <c r="H1537" t="s">
        <v>512</v>
      </c>
      <c r="I1537" t="str">
        <f t="shared" si="127"/>
        <v>58040</v>
      </c>
      <c r="J1537" t="s">
        <v>1620</v>
      </c>
    </row>
    <row r="1538" spans="1:10" x14ac:dyDescent="0.25">
      <c r="A1538">
        <v>81</v>
      </c>
      <c r="B1538" t="str">
        <f t="shared" si="129"/>
        <v>58</v>
      </c>
      <c r="C1538" t="s">
        <v>1673</v>
      </c>
      <c r="D1538" t="str">
        <f>"042"</f>
        <v>042</v>
      </c>
      <c r="E1538" t="str">
        <f t="shared" ref="E1538:E1601" si="130">F1538&amp;J1538</f>
        <v>T. SENECA</v>
      </c>
      <c r="F1538" t="s">
        <v>511</v>
      </c>
      <c r="G1538" t="str">
        <f t="shared" ref="G1538:G1601" si="131">B1538&amp;D1538</f>
        <v>58042</v>
      </c>
      <c r="H1538" t="s">
        <v>512</v>
      </c>
      <c r="I1538" t="str">
        <f t="shared" si="127"/>
        <v>58042</v>
      </c>
      <c r="J1538" t="s">
        <v>789</v>
      </c>
    </row>
    <row r="1539" spans="1:10" x14ac:dyDescent="0.25">
      <c r="A1539">
        <v>81</v>
      </c>
      <c r="B1539" t="str">
        <f t="shared" si="129"/>
        <v>58</v>
      </c>
      <c r="C1539" t="s">
        <v>1673</v>
      </c>
      <c r="D1539" t="str">
        <f>"044"</f>
        <v>044</v>
      </c>
      <c r="E1539" t="str">
        <f t="shared" si="130"/>
        <v>T. WASHINGTON</v>
      </c>
      <c r="F1539" t="s">
        <v>511</v>
      </c>
      <c r="G1539" t="str">
        <f t="shared" si="131"/>
        <v>58044</v>
      </c>
      <c r="H1539" t="s">
        <v>512</v>
      </c>
      <c r="I1539" t="str">
        <f t="shared" ref="I1539:I1602" si="132">B1539&amp;D1539</f>
        <v>58044</v>
      </c>
      <c r="J1539" t="s">
        <v>896</v>
      </c>
    </row>
    <row r="1540" spans="1:10" x14ac:dyDescent="0.25">
      <c r="A1540">
        <v>81</v>
      </c>
      <c r="B1540" t="str">
        <f t="shared" si="129"/>
        <v>58</v>
      </c>
      <c r="C1540" t="s">
        <v>1673</v>
      </c>
      <c r="D1540" t="str">
        <f>"046"</f>
        <v>046</v>
      </c>
      <c r="E1540" t="str">
        <f t="shared" si="130"/>
        <v>T. WAUKECHON</v>
      </c>
      <c r="F1540" t="s">
        <v>511</v>
      </c>
      <c r="G1540" t="str">
        <f t="shared" si="131"/>
        <v>58046</v>
      </c>
      <c r="H1540" t="s">
        <v>512</v>
      </c>
      <c r="I1540" t="str">
        <f t="shared" si="132"/>
        <v>58046</v>
      </c>
      <c r="J1540" t="s">
        <v>1687</v>
      </c>
    </row>
    <row r="1541" spans="1:10" x14ac:dyDescent="0.25">
      <c r="A1541">
        <v>81</v>
      </c>
      <c r="B1541" t="str">
        <f t="shared" si="129"/>
        <v>58</v>
      </c>
      <c r="C1541" t="s">
        <v>1673</v>
      </c>
      <c r="D1541" t="str">
        <f>"048"</f>
        <v>048</v>
      </c>
      <c r="E1541" t="str">
        <f t="shared" si="130"/>
        <v>T. WESCOTT</v>
      </c>
      <c r="F1541" t="s">
        <v>511</v>
      </c>
      <c r="G1541" t="str">
        <f t="shared" si="131"/>
        <v>58048</v>
      </c>
      <c r="H1541" t="s">
        <v>512</v>
      </c>
      <c r="I1541" t="str">
        <f t="shared" si="132"/>
        <v>58048</v>
      </c>
      <c r="J1541" t="s">
        <v>1688</v>
      </c>
    </row>
    <row r="1542" spans="1:10" x14ac:dyDescent="0.25">
      <c r="A1542">
        <v>81</v>
      </c>
      <c r="B1542" t="str">
        <f t="shared" si="129"/>
        <v>58</v>
      </c>
      <c r="C1542" t="s">
        <v>1673</v>
      </c>
      <c r="D1542" t="str">
        <f>"050"</f>
        <v>050</v>
      </c>
      <c r="E1542" t="str">
        <f t="shared" si="130"/>
        <v>T. WITTENBERG</v>
      </c>
      <c r="F1542" t="s">
        <v>511</v>
      </c>
      <c r="G1542" t="str">
        <f t="shared" si="131"/>
        <v>58050</v>
      </c>
      <c r="H1542" t="s">
        <v>512</v>
      </c>
      <c r="I1542" t="str">
        <f t="shared" si="132"/>
        <v>58050</v>
      </c>
      <c r="J1542" t="s">
        <v>1689</v>
      </c>
    </row>
    <row r="1543" spans="1:10" x14ac:dyDescent="0.25">
      <c r="A1543">
        <v>81</v>
      </c>
      <c r="B1543" t="str">
        <f t="shared" si="129"/>
        <v>58</v>
      </c>
      <c r="C1543" t="s">
        <v>1673</v>
      </c>
      <c r="D1543" t="str">
        <f>"101"</f>
        <v>101</v>
      </c>
      <c r="E1543" t="str">
        <f t="shared" si="130"/>
        <v>V. ANIWA</v>
      </c>
      <c r="F1543" t="s">
        <v>530</v>
      </c>
      <c r="G1543" t="str">
        <f t="shared" si="131"/>
        <v>58101</v>
      </c>
      <c r="H1543" t="s">
        <v>531</v>
      </c>
      <c r="I1543" t="str">
        <f t="shared" si="132"/>
        <v>58101</v>
      </c>
      <c r="J1543" t="s">
        <v>1676</v>
      </c>
    </row>
    <row r="1544" spans="1:10" x14ac:dyDescent="0.25">
      <c r="A1544">
        <v>81</v>
      </c>
      <c r="B1544" t="str">
        <f t="shared" si="129"/>
        <v>58</v>
      </c>
      <c r="C1544" t="s">
        <v>1673</v>
      </c>
      <c r="D1544" t="str">
        <f>"106"</f>
        <v>106</v>
      </c>
      <c r="E1544" t="str">
        <f t="shared" si="130"/>
        <v>V. BIRNAMWOOD</v>
      </c>
      <c r="F1544" t="s">
        <v>530</v>
      </c>
      <c r="G1544" t="str">
        <f t="shared" si="131"/>
        <v>58106</v>
      </c>
      <c r="H1544" t="s">
        <v>531</v>
      </c>
      <c r="I1544" t="str">
        <f t="shared" si="132"/>
        <v>58106</v>
      </c>
      <c r="J1544" t="s">
        <v>1295</v>
      </c>
    </row>
    <row r="1545" spans="1:10" x14ac:dyDescent="0.25">
      <c r="A1545">
        <v>81</v>
      </c>
      <c r="B1545" t="str">
        <f t="shared" si="129"/>
        <v>58</v>
      </c>
      <c r="C1545" t="s">
        <v>1673</v>
      </c>
      <c r="D1545" t="str">
        <f>"107"</f>
        <v>107</v>
      </c>
      <c r="E1545" t="str">
        <f t="shared" si="130"/>
        <v>V. BONDUEL</v>
      </c>
      <c r="F1545" t="s">
        <v>530</v>
      </c>
      <c r="G1545" t="str">
        <f t="shared" si="131"/>
        <v>58107</v>
      </c>
      <c r="H1545" t="s">
        <v>531</v>
      </c>
      <c r="I1545" t="str">
        <f t="shared" si="132"/>
        <v>58107</v>
      </c>
      <c r="J1545" t="s">
        <v>1690</v>
      </c>
    </row>
    <row r="1546" spans="1:10" x14ac:dyDescent="0.25">
      <c r="A1546">
        <v>81</v>
      </c>
      <c r="B1546" t="str">
        <f t="shared" si="129"/>
        <v>58</v>
      </c>
      <c r="C1546" t="s">
        <v>1673</v>
      </c>
      <c r="D1546" t="str">
        <f>"108"</f>
        <v>108</v>
      </c>
      <c r="E1546" t="str">
        <f t="shared" si="130"/>
        <v>V. BOWLER</v>
      </c>
      <c r="F1546" t="s">
        <v>530</v>
      </c>
      <c r="G1546" t="str">
        <f t="shared" si="131"/>
        <v>58108</v>
      </c>
      <c r="H1546" t="s">
        <v>531</v>
      </c>
      <c r="I1546" t="str">
        <f t="shared" si="132"/>
        <v>58108</v>
      </c>
      <c r="J1546" t="s">
        <v>1691</v>
      </c>
    </row>
    <row r="1547" spans="1:10" x14ac:dyDescent="0.25">
      <c r="A1547">
        <v>81</v>
      </c>
      <c r="B1547" t="str">
        <f t="shared" si="129"/>
        <v>58</v>
      </c>
      <c r="C1547" t="s">
        <v>1673</v>
      </c>
      <c r="D1547" t="str">
        <f>"111"</f>
        <v>111</v>
      </c>
      <c r="E1547" t="str">
        <f t="shared" si="130"/>
        <v>V. CECIL</v>
      </c>
      <c r="F1547" t="s">
        <v>530</v>
      </c>
      <c r="G1547" t="str">
        <f t="shared" si="131"/>
        <v>58111</v>
      </c>
      <c r="H1547" t="s">
        <v>531</v>
      </c>
      <c r="I1547" t="str">
        <f t="shared" si="132"/>
        <v>58111</v>
      </c>
      <c r="J1547" t="s">
        <v>1692</v>
      </c>
    </row>
    <row r="1548" spans="1:10" x14ac:dyDescent="0.25">
      <c r="A1548">
        <v>81</v>
      </c>
      <c r="B1548" t="str">
        <f t="shared" si="129"/>
        <v>58</v>
      </c>
      <c r="C1548" t="s">
        <v>1673</v>
      </c>
      <c r="D1548" t="str">
        <f>"121"</f>
        <v>121</v>
      </c>
      <c r="E1548" t="str">
        <f t="shared" si="130"/>
        <v>V. ELAND</v>
      </c>
      <c r="F1548" t="s">
        <v>530</v>
      </c>
      <c r="G1548" t="str">
        <f t="shared" si="131"/>
        <v>58121</v>
      </c>
      <c r="H1548" t="s">
        <v>531</v>
      </c>
      <c r="I1548" t="str">
        <f t="shared" si="132"/>
        <v>58121</v>
      </c>
      <c r="J1548" t="s">
        <v>1693</v>
      </c>
    </row>
    <row r="1549" spans="1:10" x14ac:dyDescent="0.25">
      <c r="A1549">
        <v>81</v>
      </c>
      <c r="B1549" t="str">
        <f t="shared" si="129"/>
        <v>58</v>
      </c>
      <c r="C1549" t="s">
        <v>1673</v>
      </c>
      <c r="D1549" t="str">
        <f>"131"</f>
        <v>131</v>
      </c>
      <c r="E1549" t="str">
        <f t="shared" si="130"/>
        <v>V. GRESHAM</v>
      </c>
      <c r="F1549" t="s">
        <v>530</v>
      </c>
      <c r="G1549" t="str">
        <f t="shared" si="131"/>
        <v>58131</v>
      </c>
      <c r="H1549" t="s">
        <v>531</v>
      </c>
      <c r="I1549" t="str">
        <f t="shared" si="132"/>
        <v>58131</v>
      </c>
      <c r="J1549" t="s">
        <v>1694</v>
      </c>
    </row>
    <row r="1550" spans="1:10" x14ac:dyDescent="0.25">
      <c r="A1550">
        <v>81</v>
      </c>
      <c r="B1550" t="str">
        <f t="shared" si="129"/>
        <v>58</v>
      </c>
      <c r="C1550" t="s">
        <v>1673</v>
      </c>
      <c r="D1550" t="str">
        <f>"151"</f>
        <v>151</v>
      </c>
      <c r="E1550" t="str">
        <f t="shared" si="130"/>
        <v>V. MATTOON</v>
      </c>
      <c r="F1550" t="s">
        <v>530</v>
      </c>
      <c r="G1550" t="str">
        <f t="shared" si="131"/>
        <v>58151</v>
      </c>
      <c r="H1550" t="s">
        <v>531</v>
      </c>
      <c r="I1550" t="str">
        <f t="shared" si="132"/>
        <v>58151</v>
      </c>
      <c r="J1550" t="s">
        <v>1695</v>
      </c>
    </row>
    <row r="1551" spans="1:10" x14ac:dyDescent="0.25">
      <c r="A1551">
        <v>81</v>
      </c>
      <c r="B1551" t="str">
        <f t="shared" si="129"/>
        <v>58</v>
      </c>
      <c r="C1551" t="s">
        <v>1673</v>
      </c>
      <c r="D1551" t="str">
        <f>"171"</f>
        <v>171</v>
      </c>
      <c r="E1551" t="str">
        <f t="shared" si="130"/>
        <v>V. PULASKI</v>
      </c>
      <c r="F1551" t="s">
        <v>530</v>
      </c>
      <c r="G1551" t="str">
        <f t="shared" si="131"/>
        <v>58171</v>
      </c>
      <c r="H1551" t="s">
        <v>531</v>
      </c>
      <c r="I1551" t="str">
        <f t="shared" si="132"/>
        <v>58171</v>
      </c>
      <c r="J1551" t="s">
        <v>626</v>
      </c>
    </row>
    <row r="1552" spans="1:10" x14ac:dyDescent="0.25">
      <c r="A1552">
        <v>81</v>
      </c>
      <c r="B1552" t="str">
        <f t="shared" si="129"/>
        <v>58</v>
      </c>
      <c r="C1552" t="s">
        <v>1673</v>
      </c>
      <c r="D1552" t="str">
        <f>"186"</f>
        <v>186</v>
      </c>
      <c r="E1552" t="str">
        <f t="shared" si="130"/>
        <v>V. TIGERTON</v>
      </c>
      <c r="F1552" t="s">
        <v>530</v>
      </c>
      <c r="G1552" t="str">
        <f t="shared" si="131"/>
        <v>58186</v>
      </c>
      <c r="H1552" t="s">
        <v>531</v>
      </c>
      <c r="I1552" t="str">
        <f t="shared" si="132"/>
        <v>58186</v>
      </c>
      <c r="J1552" t="s">
        <v>1696</v>
      </c>
    </row>
    <row r="1553" spans="1:10" x14ac:dyDescent="0.25">
      <c r="A1553">
        <v>81</v>
      </c>
      <c r="B1553" t="str">
        <f t="shared" si="129"/>
        <v>58</v>
      </c>
      <c r="C1553" t="s">
        <v>1673</v>
      </c>
      <c r="D1553" t="str">
        <f>"191"</f>
        <v>191</v>
      </c>
      <c r="E1553" t="str">
        <f t="shared" si="130"/>
        <v>V. WITTENBERG</v>
      </c>
      <c r="F1553" t="s">
        <v>530</v>
      </c>
      <c r="G1553" t="str">
        <f t="shared" si="131"/>
        <v>58191</v>
      </c>
      <c r="H1553" t="s">
        <v>531</v>
      </c>
      <c r="I1553" t="str">
        <f t="shared" si="132"/>
        <v>58191</v>
      </c>
      <c r="J1553" t="s">
        <v>1689</v>
      </c>
    </row>
    <row r="1554" spans="1:10" x14ac:dyDescent="0.25">
      <c r="A1554">
        <v>81</v>
      </c>
      <c r="B1554" t="str">
        <f t="shared" si="129"/>
        <v>58</v>
      </c>
      <c r="C1554" t="s">
        <v>1673</v>
      </c>
      <c r="D1554" t="str">
        <f>"252"</f>
        <v>252</v>
      </c>
      <c r="E1554" t="str">
        <f t="shared" si="130"/>
        <v>C. MARION</v>
      </c>
      <c r="F1554" t="s">
        <v>533</v>
      </c>
      <c r="G1554" t="str">
        <f t="shared" si="131"/>
        <v>58252</v>
      </c>
      <c r="H1554" t="s">
        <v>534</v>
      </c>
      <c r="I1554" t="str">
        <f t="shared" si="132"/>
        <v>58252</v>
      </c>
      <c r="J1554" t="s">
        <v>1016</v>
      </c>
    </row>
    <row r="1555" spans="1:10" x14ac:dyDescent="0.25">
      <c r="A1555">
        <v>81</v>
      </c>
      <c r="B1555" t="str">
        <f t="shared" si="129"/>
        <v>58</v>
      </c>
      <c r="C1555" t="s">
        <v>1673</v>
      </c>
      <c r="D1555" t="str">
        <f>"281"</f>
        <v>281</v>
      </c>
      <c r="E1555" t="str">
        <f t="shared" si="130"/>
        <v>C. SHAWANO</v>
      </c>
      <c r="F1555" t="s">
        <v>533</v>
      </c>
      <c r="G1555" t="str">
        <f t="shared" si="131"/>
        <v>58281</v>
      </c>
      <c r="H1555" t="s">
        <v>534</v>
      </c>
      <c r="I1555" t="str">
        <f t="shared" si="132"/>
        <v>58281</v>
      </c>
      <c r="J1555" t="s">
        <v>1697</v>
      </c>
    </row>
    <row r="1556" spans="1:10" x14ac:dyDescent="0.25">
      <c r="A1556">
        <v>81</v>
      </c>
      <c r="B1556" t="str">
        <f t="shared" ref="B1556:B1583" si="133">"59"</f>
        <v>59</v>
      </c>
      <c r="C1556" t="s">
        <v>1698</v>
      </c>
      <c r="D1556" t="str">
        <f>"002"</f>
        <v>002</v>
      </c>
      <c r="E1556" t="str">
        <f t="shared" si="130"/>
        <v>T. GREENBUSH</v>
      </c>
      <c r="F1556" t="s">
        <v>511</v>
      </c>
      <c r="G1556" t="str">
        <f t="shared" si="131"/>
        <v>59002</v>
      </c>
      <c r="H1556" t="s">
        <v>512</v>
      </c>
      <c r="I1556" t="str">
        <f t="shared" si="132"/>
        <v>59002</v>
      </c>
      <c r="J1556" t="s">
        <v>1699</v>
      </c>
    </row>
    <row r="1557" spans="1:10" x14ac:dyDescent="0.25">
      <c r="A1557">
        <v>81</v>
      </c>
      <c r="B1557" t="str">
        <f t="shared" si="133"/>
        <v>59</v>
      </c>
      <c r="C1557" t="s">
        <v>1698</v>
      </c>
      <c r="D1557" t="str">
        <f>"004"</f>
        <v>004</v>
      </c>
      <c r="E1557" t="str">
        <f t="shared" si="130"/>
        <v>T. HERMAN</v>
      </c>
      <c r="F1557" t="s">
        <v>511</v>
      </c>
      <c r="G1557" t="str">
        <f t="shared" si="131"/>
        <v>59004</v>
      </c>
      <c r="H1557" t="s">
        <v>512</v>
      </c>
      <c r="I1557" t="str">
        <f t="shared" si="132"/>
        <v>59004</v>
      </c>
      <c r="J1557" t="s">
        <v>859</v>
      </c>
    </row>
    <row r="1558" spans="1:10" x14ac:dyDescent="0.25">
      <c r="A1558">
        <v>81</v>
      </c>
      <c r="B1558" t="str">
        <f t="shared" si="133"/>
        <v>59</v>
      </c>
      <c r="C1558" t="s">
        <v>1698</v>
      </c>
      <c r="D1558" t="str">
        <f>"006"</f>
        <v>006</v>
      </c>
      <c r="E1558" t="str">
        <f t="shared" si="130"/>
        <v>T. HOLLAND</v>
      </c>
      <c r="F1558" t="s">
        <v>511</v>
      </c>
      <c r="G1558" t="str">
        <f t="shared" si="131"/>
        <v>59006</v>
      </c>
      <c r="H1558" t="s">
        <v>512</v>
      </c>
      <c r="I1558" t="str">
        <f t="shared" si="132"/>
        <v>59006</v>
      </c>
      <c r="J1558" t="s">
        <v>610</v>
      </c>
    </row>
    <row r="1559" spans="1:10" x14ac:dyDescent="0.25">
      <c r="A1559">
        <v>81</v>
      </c>
      <c r="B1559" t="str">
        <f t="shared" si="133"/>
        <v>59</v>
      </c>
      <c r="C1559" t="s">
        <v>1698</v>
      </c>
      <c r="D1559" t="str">
        <f>"008"</f>
        <v>008</v>
      </c>
      <c r="E1559" t="str">
        <f t="shared" si="130"/>
        <v>T. LIMA</v>
      </c>
      <c r="F1559" t="s">
        <v>511</v>
      </c>
      <c r="G1559" t="str">
        <f t="shared" si="131"/>
        <v>59008</v>
      </c>
      <c r="H1559" t="s">
        <v>512</v>
      </c>
      <c r="I1559" t="str">
        <f t="shared" si="132"/>
        <v>59008</v>
      </c>
      <c r="J1559" t="s">
        <v>1014</v>
      </c>
    </row>
    <row r="1560" spans="1:10" x14ac:dyDescent="0.25">
      <c r="A1560">
        <v>81</v>
      </c>
      <c r="B1560" t="str">
        <f t="shared" si="133"/>
        <v>59</v>
      </c>
      <c r="C1560" t="s">
        <v>1698</v>
      </c>
      <c r="D1560" t="str">
        <f>"010"</f>
        <v>010</v>
      </c>
      <c r="E1560" t="str">
        <f t="shared" si="130"/>
        <v>T. LYNDON</v>
      </c>
      <c r="F1560" t="s">
        <v>511</v>
      </c>
      <c r="G1560" t="str">
        <f t="shared" si="131"/>
        <v>59010</v>
      </c>
      <c r="H1560" t="s">
        <v>512</v>
      </c>
      <c r="I1560" t="str">
        <f t="shared" si="132"/>
        <v>59010</v>
      </c>
      <c r="J1560" t="s">
        <v>1141</v>
      </c>
    </row>
    <row r="1561" spans="1:10" x14ac:dyDescent="0.25">
      <c r="A1561">
        <v>81</v>
      </c>
      <c r="B1561" t="str">
        <f t="shared" si="133"/>
        <v>59</v>
      </c>
      <c r="C1561" t="s">
        <v>1698</v>
      </c>
      <c r="D1561" t="str">
        <f>"012"</f>
        <v>012</v>
      </c>
      <c r="E1561" t="str">
        <f t="shared" si="130"/>
        <v>T. MITCHELL</v>
      </c>
      <c r="F1561" t="s">
        <v>511</v>
      </c>
      <c r="G1561" t="str">
        <f t="shared" si="131"/>
        <v>59012</v>
      </c>
      <c r="H1561" t="s">
        <v>512</v>
      </c>
      <c r="I1561" t="str">
        <f t="shared" si="132"/>
        <v>59012</v>
      </c>
      <c r="J1561" t="s">
        <v>1700</v>
      </c>
    </row>
    <row r="1562" spans="1:10" x14ac:dyDescent="0.25">
      <c r="A1562">
        <v>81</v>
      </c>
      <c r="B1562" t="str">
        <f t="shared" si="133"/>
        <v>59</v>
      </c>
      <c r="C1562" t="s">
        <v>1698</v>
      </c>
      <c r="D1562" t="str">
        <f>"014"</f>
        <v>014</v>
      </c>
      <c r="E1562" t="str">
        <f t="shared" si="130"/>
        <v>T. MOSEL</v>
      </c>
      <c r="F1562" t="s">
        <v>511</v>
      </c>
      <c r="G1562" t="str">
        <f t="shared" si="131"/>
        <v>59014</v>
      </c>
      <c r="H1562" t="s">
        <v>512</v>
      </c>
      <c r="I1562" t="str">
        <f t="shared" si="132"/>
        <v>59014</v>
      </c>
      <c r="J1562" t="s">
        <v>1701</v>
      </c>
    </row>
    <row r="1563" spans="1:10" x14ac:dyDescent="0.25">
      <c r="A1563">
        <v>81</v>
      </c>
      <c r="B1563" t="str">
        <f t="shared" si="133"/>
        <v>59</v>
      </c>
      <c r="C1563" t="s">
        <v>1698</v>
      </c>
      <c r="D1563" t="str">
        <f>"016"</f>
        <v>016</v>
      </c>
      <c r="E1563" t="str">
        <f t="shared" si="130"/>
        <v>T. PLYMOUTH</v>
      </c>
      <c r="F1563" t="s">
        <v>511</v>
      </c>
      <c r="G1563" t="str">
        <f t="shared" si="131"/>
        <v>59016</v>
      </c>
      <c r="H1563" t="s">
        <v>512</v>
      </c>
      <c r="I1563" t="str">
        <f t="shared" si="132"/>
        <v>59016</v>
      </c>
      <c r="J1563" t="s">
        <v>1144</v>
      </c>
    </row>
    <row r="1564" spans="1:10" x14ac:dyDescent="0.25">
      <c r="A1564">
        <v>81</v>
      </c>
      <c r="B1564" t="str">
        <f t="shared" si="133"/>
        <v>59</v>
      </c>
      <c r="C1564" t="s">
        <v>1698</v>
      </c>
      <c r="D1564" t="str">
        <f>"018"</f>
        <v>018</v>
      </c>
      <c r="E1564" t="str">
        <f t="shared" si="130"/>
        <v>T. RHINE</v>
      </c>
      <c r="F1564" t="s">
        <v>511</v>
      </c>
      <c r="G1564" t="str">
        <f t="shared" si="131"/>
        <v>59018</v>
      </c>
      <c r="H1564" t="s">
        <v>512</v>
      </c>
      <c r="I1564" t="str">
        <f t="shared" si="132"/>
        <v>59018</v>
      </c>
      <c r="J1564" t="s">
        <v>1702</v>
      </c>
    </row>
    <row r="1565" spans="1:10" x14ac:dyDescent="0.25">
      <c r="A1565">
        <v>81</v>
      </c>
      <c r="B1565" t="str">
        <f t="shared" si="133"/>
        <v>59</v>
      </c>
      <c r="C1565" t="s">
        <v>1698</v>
      </c>
      <c r="D1565" t="str">
        <f>"020"</f>
        <v>020</v>
      </c>
      <c r="E1565" t="str">
        <f t="shared" si="130"/>
        <v>T. RUSSELL</v>
      </c>
      <c r="F1565" t="s">
        <v>511</v>
      </c>
      <c r="G1565" t="str">
        <f t="shared" si="131"/>
        <v>59020</v>
      </c>
      <c r="H1565" t="s">
        <v>512</v>
      </c>
      <c r="I1565" t="str">
        <f t="shared" si="132"/>
        <v>59020</v>
      </c>
      <c r="J1565" t="s">
        <v>603</v>
      </c>
    </row>
    <row r="1566" spans="1:10" x14ac:dyDescent="0.25">
      <c r="A1566">
        <v>81</v>
      </c>
      <c r="B1566" t="str">
        <f t="shared" si="133"/>
        <v>59</v>
      </c>
      <c r="C1566" t="s">
        <v>1698</v>
      </c>
      <c r="D1566" t="str">
        <f>"022"</f>
        <v>022</v>
      </c>
      <c r="E1566" t="str">
        <f t="shared" si="130"/>
        <v>T. SCOTT</v>
      </c>
      <c r="F1566" t="s">
        <v>511</v>
      </c>
      <c r="G1566" t="str">
        <f t="shared" si="131"/>
        <v>59022</v>
      </c>
      <c r="H1566" t="s">
        <v>512</v>
      </c>
      <c r="I1566" t="str">
        <f t="shared" si="132"/>
        <v>59022</v>
      </c>
      <c r="J1566" t="s">
        <v>618</v>
      </c>
    </row>
    <row r="1567" spans="1:10" x14ac:dyDescent="0.25">
      <c r="A1567">
        <v>81</v>
      </c>
      <c r="B1567" t="str">
        <f t="shared" si="133"/>
        <v>59</v>
      </c>
      <c r="C1567" t="s">
        <v>1698</v>
      </c>
      <c r="D1567" t="str">
        <f>"024"</f>
        <v>024</v>
      </c>
      <c r="E1567" t="str">
        <f t="shared" si="130"/>
        <v>T. SHEBOYGAN</v>
      </c>
      <c r="F1567" t="s">
        <v>511</v>
      </c>
      <c r="G1567" t="str">
        <f t="shared" si="131"/>
        <v>59024</v>
      </c>
      <c r="H1567" t="s">
        <v>512</v>
      </c>
      <c r="I1567" t="str">
        <f t="shared" si="132"/>
        <v>59024</v>
      </c>
      <c r="J1567" t="s">
        <v>1703</v>
      </c>
    </row>
    <row r="1568" spans="1:10" x14ac:dyDescent="0.25">
      <c r="A1568">
        <v>81</v>
      </c>
      <c r="B1568" t="str">
        <f t="shared" si="133"/>
        <v>59</v>
      </c>
      <c r="C1568" t="s">
        <v>1698</v>
      </c>
      <c r="D1568" t="str">
        <f>"026"</f>
        <v>026</v>
      </c>
      <c r="E1568" t="str">
        <f t="shared" si="130"/>
        <v>T. SHEBOYGAN FALLS</v>
      </c>
      <c r="F1568" t="s">
        <v>511</v>
      </c>
      <c r="G1568" t="str">
        <f t="shared" si="131"/>
        <v>59026</v>
      </c>
      <c r="H1568" t="s">
        <v>512</v>
      </c>
      <c r="I1568" t="str">
        <f t="shared" si="132"/>
        <v>59026</v>
      </c>
      <c r="J1568" t="s">
        <v>1704</v>
      </c>
    </row>
    <row r="1569" spans="1:10" x14ac:dyDescent="0.25">
      <c r="A1569">
        <v>81</v>
      </c>
      <c r="B1569" t="str">
        <f t="shared" si="133"/>
        <v>59</v>
      </c>
      <c r="C1569" t="s">
        <v>1698</v>
      </c>
      <c r="D1569" t="str">
        <f>"028"</f>
        <v>028</v>
      </c>
      <c r="E1569" t="str">
        <f t="shared" si="130"/>
        <v>T. SHERMAN</v>
      </c>
      <c r="F1569" t="s">
        <v>511</v>
      </c>
      <c r="G1569" t="str">
        <f t="shared" si="131"/>
        <v>59028</v>
      </c>
      <c r="H1569" t="s">
        <v>512</v>
      </c>
      <c r="I1569" t="str">
        <f t="shared" si="132"/>
        <v>59028</v>
      </c>
      <c r="J1569" t="s">
        <v>737</v>
      </c>
    </row>
    <row r="1570" spans="1:10" x14ac:dyDescent="0.25">
      <c r="A1570">
        <v>81</v>
      </c>
      <c r="B1570" t="str">
        <f t="shared" si="133"/>
        <v>59</v>
      </c>
      <c r="C1570" t="s">
        <v>1698</v>
      </c>
      <c r="D1570" t="str">
        <f>"030"</f>
        <v>030</v>
      </c>
      <c r="E1570" t="str">
        <f t="shared" si="130"/>
        <v>T. WILSON</v>
      </c>
      <c r="F1570" t="s">
        <v>511</v>
      </c>
      <c r="G1570" t="str">
        <f t="shared" si="131"/>
        <v>59030</v>
      </c>
      <c r="H1570" t="s">
        <v>512</v>
      </c>
      <c r="I1570" t="str">
        <f t="shared" si="132"/>
        <v>59030</v>
      </c>
      <c r="J1570" t="s">
        <v>934</v>
      </c>
    </row>
    <row r="1571" spans="1:10" x14ac:dyDescent="0.25">
      <c r="A1571">
        <v>81</v>
      </c>
      <c r="B1571" t="str">
        <f t="shared" si="133"/>
        <v>59</v>
      </c>
      <c r="C1571" t="s">
        <v>1698</v>
      </c>
      <c r="D1571" t="str">
        <f>"101"</f>
        <v>101</v>
      </c>
      <c r="E1571" t="str">
        <f t="shared" si="130"/>
        <v>V. ADELL</v>
      </c>
      <c r="F1571" t="s">
        <v>530</v>
      </c>
      <c r="G1571" t="str">
        <f t="shared" si="131"/>
        <v>59101</v>
      </c>
      <c r="H1571" t="s">
        <v>531</v>
      </c>
      <c r="I1571" t="str">
        <f t="shared" si="132"/>
        <v>59101</v>
      </c>
      <c r="J1571" t="s">
        <v>1705</v>
      </c>
    </row>
    <row r="1572" spans="1:10" x14ac:dyDescent="0.25">
      <c r="A1572">
        <v>81</v>
      </c>
      <c r="B1572" t="str">
        <f t="shared" si="133"/>
        <v>59</v>
      </c>
      <c r="C1572" t="s">
        <v>1698</v>
      </c>
      <c r="D1572" t="str">
        <f>"111"</f>
        <v>111</v>
      </c>
      <c r="E1572" t="str">
        <f t="shared" si="130"/>
        <v>V. CASCADE</v>
      </c>
      <c r="F1572" t="s">
        <v>530</v>
      </c>
      <c r="G1572" t="str">
        <f t="shared" si="131"/>
        <v>59111</v>
      </c>
      <c r="H1572" t="s">
        <v>531</v>
      </c>
      <c r="I1572" t="str">
        <f t="shared" si="132"/>
        <v>59111</v>
      </c>
      <c r="J1572" t="s">
        <v>1706</v>
      </c>
    </row>
    <row r="1573" spans="1:10" x14ac:dyDescent="0.25">
      <c r="A1573">
        <v>81</v>
      </c>
      <c r="B1573" t="str">
        <f t="shared" si="133"/>
        <v>59</v>
      </c>
      <c r="C1573" t="s">
        <v>1698</v>
      </c>
      <c r="D1573" t="str">
        <f>"112"</f>
        <v>112</v>
      </c>
      <c r="E1573" t="str">
        <f t="shared" si="130"/>
        <v>V. CEDAR GROVE</v>
      </c>
      <c r="F1573" t="s">
        <v>530</v>
      </c>
      <c r="G1573" t="str">
        <f t="shared" si="131"/>
        <v>59112</v>
      </c>
      <c r="H1573" t="s">
        <v>531</v>
      </c>
      <c r="I1573" t="str">
        <f t="shared" si="132"/>
        <v>59112</v>
      </c>
      <c r="J1573" t="s">
        <v>1707</v>
      </c>
    </row>
    <row r="1574" spans="1:10" x14ac:dyDescent="0.25">
      <c r="A1574">
        <v>81</v>
      </c>
      <c r="B1574" t="str">
        <f t="shared" si="133"/>
        <v>59</v>
      </c>
      <c r="C1574" t="s">
        <v>1698</v>
      </c>
      <c r="D1574" t="str">
        <f>"121"</f>
        <v>121</v>
      </c>
      <c r="E1574" t="str">
        <f t="shared" si="130"/>
        <v>V. ELKHART LAKE</v>
      </c>
      <c r="F1574" t="s">
        <v>530</v>
      </c>
      <c r="G1574" t="str">
        <f t="shared" si="131"/>
        <v>59121</v>
      </c>
      <c r="H1574" t="s">
        <v>531</v>
      </c>
      <c r="I1574" t="str">
        <f t="shared" si="132"/>
        <v>59121</v>
      </c>
      <c r="J1574" t="s">
        <v>1708</v>
      </c>
    </row>
    <row r="1575" spans="1:10" x14ac:dyDescent="0.25">
      <c r="A1575">
        <v>81</v>
      </c>
      <c r="B1575" t="str">
        <f t="shared" si="133"/>
        <v>59</v>
      </c>
      <c r="C1575" t="s">
        <v>1698</v>
      </c>
      <c r="D1575" t="str">
        <f>"131"</f>
        <v>131</v>
      </c>
      <c r="E1575" t="str">
        <f t="shared" si="130"/>
        <v>V. GLENBEULAH</v>
      </c>
      <c r="F1575" t="s">
        <v>530</v>
      </c>
      <c r="G1575" t="str">
        <f t="shared" si="131"/>
        <v>59131</v>
      </c>
      <c r="H1575" t="s">
        <v>531</v>
      </c>
      <c r="I1575" t="str">
        <f t="shared" si="132"/>
        <v>59131</v>
      </c>
      <c r="J1575" t="s">
        <v>1709</v>
      </c>
    </row>
    <row r="1576" spans="1:10" x14ac:dyDescent="0.25">
      <c r="A1576">
        <v>81</v>
      </c>
      <c r="B1576" t="str">
        <f t="shared" si="133"/>
        <v>59</v>
      </c>
      <c r="C1576" t="s">
        <v>1698</v>
      </c>
      <c r="D1576" t="str">
        <f>"135"</f>
        <v>135</v>
      </c>
      <c r="E1576" t="str">
        <f t="shared" si="130"/>
        <v>V. HOWARDS GROVE</v>
      </c>
      <c r="F1576" t="s">
        <v>530</v>
      </c>
      <c r="G1576" t="str">
        <f t="shared" si="131"/>
        <v>59135</v>
      </c>
      <c r="H1576" t="s">
        <v>531</v>
      </c>
      <c r="I1576" t="str">
        <f t="shared" si="132"/>
        <v>59135</v>
      </c>
      <c r="J1576" t="s">
        <v>1710</v>
      </c>
    </row>
    <row r="1577" spans="1:10" x14ac:dyDescent="0.25">
      <c r="A1577">
        <v>81</v>
      </c>
      <c r="B1577" t="str">
        <f t="shared" si="133"/>
        <v>59</v>
      </c>
      <c r="C1577" t="s">
        <v>1698</v>
      </c>
      <c r="D1577" t="str">
        <f>"141"</f>
        <v>141</v>
      </c>
      <c r="E1577" t="str">
        <f t="shared" si="130"/>
        <v>V. KOHLER</v>
      </c>
      <c r="F1577" t="s">
        <v>530</v>
      </c>
      <c r="G1577" t="str">
        <f t="shared" si="131"/>
        <v>59141</v>
      </c>
      <c r="H1577" t="s">
        <v>531</v>
      </c>
      <c r="I1577" t="str">
        <f t="shared" si="132"/>
        <v>59141</v>
      </c>
      <c r="J1577" t="s">
        <v>1711</v>
      </c>
    </row>
    <row r="1578" spans="1:10" x14ac:dyDescent="0.25">
      <c r="A1578">
        <v>81</v>
      </c>
      <c r="B1578" t="str">
        <f t="shared" si="133"/>
        <v>59</v>
      </c>
      <c r="C1578" t="s">
        <v>1698</v>
      </c>
      <c r="D1578" t="str">
        <f>"165"</f>
        <v>165</v>
      </c>
      <c r="E1578" t="str">
        <f t="shared" si="130"/>
        <v>V. OOSTBURG</v>
      </c>
      <c r="F1578" t="s">
        <v>530</v>
      </c>
      <c r="G1578" t="str">
        <f t="shared" si="131"/>
        <v>59165</v>
      </c>
      <c r="H1578" t="s">
        <v>531</v>
      </c>
      <c r="I1578" t="str">
        <f t="shared" si="132"/>
        <v>59165</v>
      </c>
      <c r="J1578" t="s">
        <v>1712</v>
      </c>
    </row>
    <row r="1579" spans="1:10" x14ac:dyDescent="0.25">
      <c r="A1579">
        <v>81</v>
      </c>
      <c r="B1579" t="str">
        <f t="shared" si="133"/>
        <v>59</v>
      </c>
      <c r="C1579" t="s">
        <v>1698</v>
      </c>
      <c r="D1579" t="str">
        <f>"176"</f>
        <v>176</v>
      </c>
      <c r="E1579" t="str">
        <f t="shared" si="130"/>
        <v>V. RANDOM LAKE</v>
      </c>
      <c r="F1579" t="s">
        <v>530</v>
      </c>
      <c r="G1579" t="str">
        <f t="shared" si="131"/>
        <v>59176</v>
      </c>
      <c r="H1579" t="s">
        <v>531</v>
      </c>
      <c r="I1579" t="str">
        <f t="shared" si="132"/>
        <v>59176</v>
      </c>
      <c r="J1579" t="s">
        <v>1713</v>
      </c>
    </row>
    <row r="1580" spans="1:10" x14ac:dyDescent="0.25">
      <c r="A1580">
        <v>81</v>
      </c>
      <c r="B1580" t="str">
        <f t="shared" si="133"/>
        <v>59</v>
      </c>
      <c r="C1580" t="s">
        <v>1698</v>
      </c>
      <c r="D1580" t="str">
        <f>"191"</f>
        <v>191</v>
      </c>
      <c r="E1580" t="str">
        <f t="shared" si="130"/>
        <v>V. WALDO</v>
      </c>
      <c r="F1580" t="s">
        <v>530</v>
      </c>
      <c r="G1580" t="str">
        <f t="shared" si="131"/>
        <v>59191</v>
      </c>
      <c r="H1580" t="s">
        <v>531</v>
      </c>
      <c r="I1580" t="str">
        <f t="shared" si="132"/>
        <v>59191</v>
      </c>
      <c r="J1580" t="s">
        <v>1714</v>
      </c>
    </row>
    <row r="1581" spans="1:10" x14ac:dyDescent="0.25">
      <c r="A1581">
        <v>81</v>
      </c>
      <c r="B1581" t="str">
        <f t="shared" si="133"/>
        <v>59</v>
      </c>
      <c r="C1581" t="s">
        <v>1698</v>
      </c>
      <c r="D1581" t="str">
        <f>"271"</f>
        <v>271</v>
      </c>
      <c r="E1581" t="str">
        <f t="shared" si="130"/>
        <v>C. PLYMOUTH</v>
      </c>
      <c r="F1581" t="s">
        <v>533</v>
      </c>
      <c r="G1581" t="str">
        <f t="shared" si="131"/>
        <v>59271</v>
      </c>
      <c r="H1581" t="s">
        <v>534</v>
      </c>
      <c r="I1581" t="str">
        <f t="shared" si="132"/>
        <v>59271</v>
      </c>
      <c r="J1581" t="s">
        <v>1144</v>
      </c>
    </row>
    <row r="1582" spans="1:10" x14ac:dyDescent="0.25">
      <c r="A1582">
        <v>81</v>
      </c>
      <c r="B1582" t="str">
        <f t="shared" si="133"/>
        <v>59</v>
      </c>
      <c r="C1582" t="s">
        <v>1698</v>
      </c>
      <c r="D1582" t="str">
        <f>"281"</f>
        <v>281</v>
      </c>
      <c r="E1582" t="str">
        <f t="shared" si="130"/>
        <v>C. SHEBOYGAN</v>
      </c>
      <c r="F1582" t="s">
        <v>533</v>
      </c>
      <c r="G1582" t="str">
        <f t="shared" si="131"/>
        <v>59281</v>
      </c>
      <c r="H1582" t="s">
        <v>534</v>
      </c>
      <c r="I1582" t="str">
        <f t="shared" si="132"/>
        <v>59281</v>
      </c>
      <c r="J1582" t="s">
        <v>1703</v>
      </c>
    </row>
    <row r="1583" spans="1:10" x14ac:dyDescent="0.25">
      <c r="A1583">
        <v>81</v>
      </c>
      <c r="B1583" t="str">
        <f t="shared" si="133"/>
        <v>59</v>
      </c>
      <c r="C1583" t="s">
        <v>1698</v>
      </c>
      <c r="D1583" t="str">
        <f>"282"</f>
        <v>282</v>
      </c>
      <c r="E1583" t="str">
        <f t="shared" si="130"/>
        <v>C. SHEBOYGAN FALLS</v>
      </c>
      <c r="F1583" t="s">
        <v>533</v>
      </c>
      <c r="G1583" t="str">
        <f t="shared" si="131"/>
        <v>59282</v>
      </c>
      <c r="H1583" t="s">
        <v>534</v>
      </c>
      <c r="I1583" t="str">
        <f t="shared" si="132"/>
        <v>59282</v>
      </c>
      <c r="J1583" t="s">
        <v>1704</v>
      </c>
    </row>
    <row r="1584" spans="1:10" x14ac:dyDescent="0.25">
      <c r="A1584">
        <v>79</v>
      </c>
      <c r="B1584" t="str">
        <f t="shared" ref="B1584:B1610" si="134">"60"</f>
        <v>60</v>
      </c>
      <c r="C1584" t="s">
        <v>1715</v>
      </c>
      <c r="D1584" t="str">
        <f>"002"</f>
        <v>002</v>
      </c>
      <c r="E1584" t="str">
        <f t="shared" si="130"/>
        <v>T. AURORA</v>
      </c>
      <c r="F1584" t="s">
        <v>511</v>
      </c>
      <c r="G1584" t="str">
        <f t="shared" si="131"/>
        <v>60002</v>
      </c>
      <c r="H1584" t="s">
        <v>512</v>
      </c>
      <c r="I1584" t="str">
        <f t="shared" si="132"/>
        <v>60002</v>
      </c>
      <c r="J1584" t="s">
        <v>953</v>
      </c>
    </row>
    <row r="1585" spans="1:10" x14ac:dyDescent="0.25">
      <c r="A1585">
        <v>79</v>
      </c>
      <c r="B1585" t="str">
        <f t="shared" si="134"/>
        <v>60</v>
      </c>
      <c r="C1585" t="s">
        <v>1715</v>
      </c>
      <c r="D1585" t="str">
        <f>"004"</f>
        <v>004</v>
      </c>
      <c r="E1585" t="str">
        <f t="shared" si="130"/>
        <v>T. BROWNING</v>
      </c>
      <c r="F1585" t="s">
        <v>511</v>
      </c>
      <c r="G1585" t="str">
        <f t="shared" si="131"/>
        <v>60004</v>
      </c>
      <c r="H1585" t="s">
        <v>512</v>
      </c>
      <c r="I1585" t="str">
        <f t="shared" si="132"/>
        <v>60004</v>
      </c>
      <c r="J1585" t="s">
        <v>1716</v>
      </c>
    </row>
    <row r="1586" spans="1:10" x14ac:dyDescent="0.25">
      <c r="A1586">
        <v>79</v>
      </c>
      <c r="B1586" t="str">
        <f t="shared" si="134"/>
        <v>60</v>
      </c>
      <c r="C1586" t="s">
        <v>1715</v>
      </c>
      <c r="D1586" t="str">
        <f>"006"</f>
        <v>006</v>
      </c>
      <c r="E1586" t="str">
        <f t="shared" si="130"/>
        <v>T. CHELSEA</v>
      </c>
      <c r="F1586" t="s">
        <v>511</v>
      </c>
      <c r="G1586" t="str">
        <f t="shared" si="131"/>
        <v>60006</v>
      </c>
      <c r="H1586" t="s">
        <v>512</v>
      </c>
      <c r="I1586" t="str">
        <f t="shared" si="132"/>
        <v>60006</v>
      </c>
      <c r="J1586" t="s">
        <v>1717</v>
      </c>
    </row>
    <row r="1587" spans="1:10" x14ac:dyDescent="0.25">
      <c r="A1587">
        <v>79</v>
      </c>
      <c r="B1587" t="str">
        <f t="shared" si="134"/>
        <v>60</v>
      </c>
      <c r="C1587" t="s">
        <v>1715</v>
      </c>
      <c r="D1587" t="str">
        <f>"008"</f>
        <v>008</v>
      </c>
      <c r="E1587" t="str">
        <f t="shared" si="130"/>
        <v>T. CLEVELAND</v>
      </c>
      <c r="F1587" t="s">
        <v>511</v>
      </c>
      <c r="G1587" t="str">
        <f t="shared" si="131"/>
        <v>60008</v>
      </c>
      <c r="H1587" t="s">
        <v>512</v>
      </c>
      <c r="I1587" t="str">
        <f t="shared" si="132"/>
        <v>60008</v>
      </c>
      <c r="J1587" t="s">
        <v>692</v>
      </c>
    </row>
    <row r="1588" spans="1:10" x14ac:dyDescent="0.25">
      <c r="A1588">
        <v>79</v>
      </c>
      <c r="B1588" t="str">
        <f t="shared" si="134"/>
        <v>60</v>
      </c>
      <c r="C1588" t="s">
        <v>1715</v>
      </c>
      <c r="D1588" t="str">
        <f>"010"</f>
        <v>010</v>
      </c>
      <c r="E1588" t="str">
        <f t="shared" si="130"/>
        <v>T. DEER CREEK</v>
      </c>
      <c r="F1588" t="s">
        <v>511</v>
      </c>
      <c r="G1588" t="str">
        <f t="shared" si="131"/>
        <v>60010</v>
      </c>
      <c r="H1588" t="s">
        <v>512</v>
      </c>
      <c r="I1588" t="str">
        <f t="shared" si="132"/>
        <v>60010</v>
      </c>
      <c r="J1588" t="s">
        <v>1430</v>
      </c>
    </row>
    <row r="1589" spans="1:10" x14ac:dyDescent="0.25">
      <c r="A1589">
        <v>79</v>
      </c>
      <c r="B1589" t="str">
        <f t="shared" si="134"/>
        <v>60</v>
      </c>
      <c r="C1589" t="s">
        <v>1715</v>
      </c>
      <c r="D1589" t="str">
        <f>"012"</f>
        <v>012</v>
      </c>
      <c r="E1589" t="str">
        <f t="shared" si="130"/>
        <v>T. FORD</v>
      </c>
      <c r="F1589" t="s">
        <v>511</v>
      </c>
      <c r="G1589" t="str">
        <f t="shared" si="131"/>
        <v>60012</v>
      </c>
      <c r="H1589" t="s">
        <v>512</v>
      </c>
      <c r="I1589" t="str">
        <f t="shared" si="132"/>
        <v>60012</v>
      </c>
      <c r="J1589" t="s">
        <v>1718</v>
      </c>
    </row>
    <row r="1590" spans="1:10" x14ac:dyDescent="0.25">
      <c r="A1590">
        <v>79</v>
      </c>
      <c r="B1590" t="str">
        <f t="shared" si="134"/>
        <v>60</v>
      </c>
      <c r="C1590" t="s">
        <v>1715</v>
      </c>
      <c r="D1590" t="str">
        <f>"014"</f>
        <v>014</v>
      </c>
      <c r="E1590" t="str">
        <f t="shared" si="130"/>
        <v>T. GOODRICH</v>
      </c>
      <c r="F1590" t="s">
        <v>511</v>
      </c>
      <c r="G1590" t="str">
        <f t="shared" si="131"/>
        <v>60014</v>
      </c>
      <c r="H1590" t="s">
        <v>512</v>
      </c>
      <c r="I1590" t="str">
        <f t="shared" si="132"/>
        <v>60014</v>
      </c>
      <c r="J1590" t="s">
        <v>1719</v>
      </c>
    </row>
    <row r="1591" spans="1:10" x14ac:dyDescent="0.25">
      <c r="A1591">
        <v>79</v>
      </c>
      <c r="B1591" t="str">
        <f t="shared" si="134"/>
        <v>60</v>
      </c>
      <c r="C1591" t="s">
        <v>1715</v>
      </c>
      <c r="D1591" t="str">
        <f>"016"</f>
        <v>016</v>
      </c>
      <c r="E1591" t="str">
        <f t="shared" si="130"/>
        <v>T. GREENWOOD</v>
      </c>
      <c r="F1591" t="s">
        <v>511</v>
      </c>
      <c r="G1591" t="str">
        <f t="shared" si="131"/>
        <v>60016</v>
      </c>
      <c r="H1591" t="s">
        <v>512</v>
      </c>
      <c r="I1591" t="str">
        <f t="shared" si="132"/>
        <v>60016</v>
      </c>
      <c r="J1591" t="s">
        <v>749</v>
      </c>
    </row>
    <row r="1592" spans="1:10" x14ac:dyDescent="0.25">
      <c r="A1592">
        <v>79</v>
      </c>
      <c r="B1592" t="str">
        <f t="shared" si="134"/>
        <v>60</v>
      </c>
      <c r="C1592" t="s">
        <v>1715</v>
      </c>
      <c r="D1592" t="str">
        <f>"018"</f>
        <v>018</v>
      </c>
      <c r="E1592" t="str">
        <f t="shared" si="130"/>
        <v>T. GROVER</v>
      </c>
      <c r="F1592" t="s">
        <v>511</v>
      </c>
      <c r="G1592" t="str">
        <f t="shared" si="131"/>
        <v>60018</v>
      </c>
      <c r="H1592" t="s">
        <v>512</v>
      </c>
      <c r="I1592" t="str">
        <f t="shared" si="132"/>
        <v>60018</v>
      </c>
      <c r="J1592" t="s">
        <v>1311</v>
      </c>
    </row>
    <row r="1593" spans="1:10" x14ac:dyDescent="0.25">
      <c r="A1593">
        <v>79</v>
      </c>
      <c r="B1593" t="str">
        <f t="shared" si="134"/>
        <v>60</v>
      </c>
      <c r="C1593" t="s">
        <v>1715</v>
      </c>
      <c r="D1593" t="str">
        <f>"020"</f>
        <v>020</v>
      </c>
      <c r="E1593" t="str">
        <f t="shared" si="130"/>
        <v>T. HAMMEL</v>
      </c>
      <c r="F1593" t="s">
        <v>511</v>
      </c>
      <c r="G1593" t="str">
        <f t="shared" si="131"/>
        <v>60020</v>
      </c>
      <c r="H1593" t="s">
        <v>512</v>
      </c>
      <c r="I1593" t="str">
        <f t="shared" si="132"/>
        <v>60020</v>
      </c>
      <c r="J1593" t="s">
        <v>1720</v>
      </c>
    </row>
    <row r="1594" spans="1:10" x14ac:dyDescent="0.25">
      <c r="A1594">
        <v>79</v>
      </c>
      <c r="B1594" t="str">
        <f t="shared" si="134"/>
        <v>60</v>
      </c>
      <c r="C1594" t="s">
        <v>1715</v>
      </c>
      <c r="D1594" t="str">
        <f>"022"</f>
        <v>022</v>
      </c>
      <c r="E1594" t="str">
        <f t="shared" si="130"/>
        <v>T. HOLWAY</v>
      </c>
      <c r="F1594" t="s">
        <v>511</v>
      </c>
      <c r="G1594" t="str">
        <f t="shared" si="131"/>
        <v>60022</v>
      </c>
      <c r="H1594" t="s">
        <v>512</v>
      </c>
      <c r="I1594" t="str">
        <f t="shared" si="132"/>
        <v>60022</v>
      </c>
      <c r="J1594" t="s">
        <v>1721</v>
      </c>
    </row>
    <row r="1595" spans="1:10" x14ac:dyDescent="0.25">
      <c r="A1595">
        <v>79</v>
      </c>
      <c r="B1595" t="str">
        <f t="shared" si="134"/>
        <v>60</v>
      </c>
      <c r="C1595" t="s">
        <v>1715</v>
      </c>
      <c r="D1595" t="str">
        <f>"024"</f>
        <v>024</v>
      </c>
      <c r="E1595" t="str">
        <f t="shared" si="130"/>
        <v>T. JUMP RIVER</v>
      </c>
      <c r="F1595" t="s">
        <v>511</v>
      </c>
      <c r="G1595" t="str">
        <f t="shared" si="131"/>
        <v>60024</v>
      </c>
      <c r="H1595" t="s">
        <v>512</v>
      </c>
      <c r="I1595" t="str">
        <f t="shared" si="132"/>
        <v>60024</v>
      </c>
      <c r="J1595" t="s">
        <v>1722</v>
      </c>
    </row>
    <row r="1596" spans="1:10" x14ac:dyDescent="0.25">
      <c r="A1596">
        <v>79</v>
      </c>
      <c r="B1596" t="str">
        <f t="shared" si="134"/>
        <v>60</v>
      </c>
      <c r="C1596" t="s">
        <v>1715</v>
      </c>
      <c r="D1596" t="str">
        <f>"026"</f>
        <v>026</v>
      </c>
      <c r="E1596" t="str">
        <f t="shared" si="130"/>
        <v>T. LITTLE BLACK</v>
      </c>
      <c r="F1596" t="s">
        <v>511</v>
      </c>
      <c r="G1596" t="str">
        <f t="shared" si="131"/>
        <v>60026</v>
      </c>
      <c r="H1596" t="s">
        <v>512</v>
      </c>
      <c r="I1596" t="str">
        <f t="shared" si="132"/>
        <v>60026</v>
      </c>
      <c r="J1596" t="s">
        <v>1723</v>
      </c>
    </row>
    <row r="1597" spans="1:10" x14ac:dyDescent="0.25">
      <c r="A1597">
        <v>79</v>
      </c>
      <c r="B1597" t="str">
        <f t="shared" si="134"/>
        <v>60</v>
      </c>
      <c r="C1597" t="s">
        <v>1715</v>
      </c>
      <c r="D1597" t="str">
        <f>"028"</f>
        <v>028</v>
      </c>
      <c r="E1597" t="str">
        <f t="shared" si="130"/>
        <v>T. MAPLEHURST</v>
      </c>
      <c r="F1597" t="s">
        <v>511</v>
      </c>
      <c r="G1597" t="str">
        <f t="shared" si="131"/>
        <v>60028</v>
      </c>
      <c r="H1597" t="s">
        <v>512</v>
      </c>
      <c r="I1597" t="str">
        <f t="shared" si="132"/>
        <v>60028</v>
      </c>
      <c r="J1597" t="s">
        <v>1724</v>
      </c>
    </row>
    <row r="1598" spans="1:10" x14ac:dyDescent="0.25">
      <c r="A1598">
        <v>79</v>
      </c>
      <c r="B1598" t="str">
        <f t="shared" si="134"/>
        <v>60</v>
      </c>
      <c r="C1598" t="s">
        <v>1715</v>
      </c>
      <c r="D1598" t="str">
        <f>"030"</f>
        <v>030</v>
      </c>
      <c r="E1598" t="str">
        <f t="shared" si="130"/>
        <v>T. MCKINLEY</v>
      </c>
      <c r="F1598" t="s">
        <v>511</v>
      </c>
      <c r="G1598" t="str">
        <f t="shared" si="131"/>
        <v>60030</v>
      </c>
      <c r="H1598" t="s">
        <v>512</v>
      </c>
      <c r="I1598" t="str">
        <f t="shared" si="132"/>
        <v>60030</v>
      </c>
      <c r="J1598" t="s">
        <v>1495</v>
      </c>
    </row>
    <row r="1599" spans="1:10" x14ac:dyDescent="0.25">
      <c r="A1599">
        <v>79</v>
      </c>
      <c r="B1599" t="str">
        <f t="shared" si="134"/>
        <v>60</v>
      </c>
      <c r="C1599" t="s">
        <v>1715</v>
      </c>
      <c r="D1599" t="str">
        <f>"032"</f>
        <v>032</v>
      </c>
      <c r="E1599" t="str">
        <f t="shared" si="130"/>
        <v>T. MEDFORD</v>
      </c>
      <c r="F1599" t="s">
        <v>511</v>
      </c>
      <c r="G1599" t="str">
        <f t="shared" si="131"/>
        <v>60032</v>
      </c>
      <c r="H1599" t="s">
        <v>512</v>
      </c>
      <c r="I1599" t="str">
        <f t="shared" si="132"/>
        <v>60032</v>
      </c>
      <c r="J1599" t="s">
        <v>1725</v>
      </c>
    </row>
    <row r="1600" spans="1:10" x14ac:dyDescent="0.25">
      <c r="A1600">
        <v>79</v>
      </c>
      <c r="B1600" t="str">
        <f t="shared" si="134"/>
        <v>60</v>
      </c>
      <c r="C1600" t="s">
        <v>1715</v>
      </c>
      <c r="D1600" t="str">
        <f>"034"</f>
        <v>034</v>
      </c>
      <c r="E1600" t="str">
        <f t="shared" si="130"/>
        <v>T. MOLITOR</v>
      </c>
      <c r="F1600" t="s">
        <v>511</v>
      </c>
      <c r="G1600" t="str">
        <f t="shared" si="131"/>
        <v>60034</v>
      </c>
      <c r="H1600" t="s">
        <v>512</v>
      </c>
      <c r="I1600" t="str">
        <f t="shared" si="132"/>
        <v>60034</v>
      </c>
      <c r="J1600" t="s">
        <v>1726</v>
      </c>
    </row>
    <row r="1601" spans="1:10" x14ac:dyDescent="0.25">
      <c r="A1601">
        <v>79</v>
      </c>
      <c r="B1601" t="str">
        <f t="shared" si="134"/>
        <v>60</v>
      </c>
      <c r="C1601" t="s">
        <v>1715</v>
      </c>
      <c r="D1601" t="str">
        <f>"036"</f>
        <v>036</v>
      </c>
      <c r="E1601" t="str">
        <f t="shared" si="130"/>
        <v>T. PERSHING</v>
      </c>
      <c r="F1601" t="s">
        <v>511</v>
      </c>
      <c r="G1601" t="str">
        <f t="shared" si="131"/>
        <v>60036</v>
      </c>
      <c r="H1601" t="s">
        <v>512</v>
      </c>
      <c r="I1601" t="str">
        <f t="shared" si="132"/>
        <v>60036</v>
      </c>
      <c r="J1601" t="s">
        <v>1727</v>
      </c>
    </row>
    <row r="1602" spans="1:10" x14ac:dyDescent="0.25">
      <c r="A1602">
        <v>79</v>
      </c>
      <c r="B1602" t="str">
        <f t="shared" si="134"/>
        <v>60</v>
      </c>
      <c r="C1602" t="s">
        <v>1715</v>
      </c>
      <c r="D1602" t="str">
        <f>"038"</f>
        <v>038</v>
      </c>
      <c r="E1602" t="str">
        <f t="shared" ref="E1602:E1665" si="135">F1602&amp;J1602</f>
        <v>T. RIB LAKE</v>
      </c>
      <c r="F1602" t="s">
        <v>511</v>
      </c>
      <c r="G1602" t="str">
        <f t="shared" ref="G1602:G1665" si="136">B1602&amp;D1602</f>
        <v>60038</v>
      </c>
      <c r="H1602" t="s">
        <v>512</v>
      </c>
      <c r="I1602" t="str">
        <f t="shared" si="132"/>
        <v>60038</v>
      </c>
      <c r="J1602" t="s">
        <v>1728</v>
      </c>
    </row>
    <row r="1603" spans="1:10" x14ac:dyDescent="0.25">
      <c r="A1603">
        <v>79</v>
      </c>
      <c r="B1603" t="str">
        <f t="shared" si="134"/>
        <v>60</v>
      </c>
      <c r="C1603" t="s">
        <v>1715</v>
      </c>
      <c r="D1603" t="str">
        <f>"040"</f>
        <v>040</v>
      </c>
      <c r="E1603" t="str">
        <f t="shared" si="135"/>
        <v>T. ROOSEVELT</v>
      </c>
      <c r="F1603" t="s">
        <v>511</v>
      </c>
      <c r="G1603" t="str">
        <f t="shared" si="136"/>
        <v>60040</v>
      </c>
      <c r="H1603" t="s">
        <v>512</v>
      </c>
      <c r="I1603" t="str">
        <f t="shared" ref="I1603:I1666" si="137">B1603&amp;D1603</f>
        <v>60040</v>
      </c>
      <c r="J1603" t="s">
        <v>658</v>
      </c>
    </row>
    <row r="1604" spans="1:10" x14ac:dyDescent="0.25">
      <c r="A1604">
        <v>79</v>
      </c>
      <c r="B1604" t="str">
        <f t="shared" si="134"/>
        <v>60</v>
      </c>
      <c r="C1604" t="s">
        <v>1715</v>
      </c>
      <c r="D1604" t="str">
        <f>"042"</f>
        <v>042</v>
      </c>
      <c r="E1604" t="str">
        <f t="shared" si="135"/>
        <v>T. TAFT</v>
      </c>
      <c r="F1604" t="s">
        <v>511</v>
      </c>
      <c r="G1604" t="str">
        <f t="shared" si="136"/>
        <v>60042</v>
      </c>
      <c r="H1604" t="s">
        <v>512</v>
      </c>
      <c r="I1604" t="str">
        <f t="shared" si="137"/>
        <v>60042</v>
      </c>
      <c r="J1604" t="s">
        <v>1729</v>
      </c>
    </row>
    <row r="1605" spans="1:10" x14ac:dyDescent="0.25">
      <c r="A1605">
        <v>79</v>
      </c>
      <c r="B1605" t="str">
        <f t="shared" si="134"/>
        <v>60</v>
      </c>
      <c r="C1605" t="s">
        <v>1715</v>
      </c>
      <c r="D1605" t="str">
        <f>"044"</f>
        <v>044</v>
      </c>
      <c r="E1605" t="str">
        <f t="shared" si="135"/>
        <v>T. WESTBORO</v>
      </c>
      <c r="F1605" t="s">
        <v>511</v>
      </c>
      <c r="G1605" t="str">
        <f t="shared" si="136"/>
        <v>60044</v>
      </c>
      <c r="H1605" t="s">
        <v>512</v>
      </c>
      <c r="I1605" t="str">
        <f t="shared" si="137"/>
        <v>60044</v>
      </c>
      <c r="J1605" t="s">
        <v>1730</v>
      </c>
    </row>
    <row r="1606" spans="1:10" x14ac:dyDescent="0.25">
      <c r="A1606">
        <v>79</v>
      </c>
      <c r="B1606" t="str">
        <f t="shared" si="134"/>
        <v>60</v>
      </c>
      <c r="C1606" t="s">
        <v>1715</v>
      </c>
      <c r="D1606" t="str">
        <f>"131"</f>
        <v>131</v>
      </c>
      <c r="E1606" t="str">
        <f t="shared" si="135"/>
        <v>V. GILMAN</v>
      </c>
      <c r="F1606" t="s">
        <v>530</v>
      </c>
      <c r="G1606" t="str">
        <f t="shared" si="136"/>
        <v>60131</v>
      </c>
      <c r="H1606" t="s">
        <v>531</v>
      </c>
      <c r="I1606" t="str">
        <f t="shared" si="137"/>
        <v>60131</v>
      </c>
      <c r="J1606" t="s">
        <v>1467</v>
      </c>
    </row>
    <row r="1607" spans="1:10" x14ac:dyDescent="0.25">
      <c r="A1607">
        <v>79</v>
      </c>
      <c r="B1607" t="str">
        <f t="shared" si="134"/>
        <v>60</v>
      </c>
      <c r="C1607" t="s">
        <v>1715</v>
      </c>
      <c r="D1607" t="str">
        <f>"146"</f>
        <v>146</v>
      </c>
      <c r="E1607" t="str">
        <f t="shared" si="135"/>
        <v>V. LUBLIN</v>
      </c>
      <c r="F1607" t="s">
        <v>530</v>
      </c>
      <c r="G1607" t="str">
        <f t="shared" si="136"/>
        <v>60146</v>
      </c>
      <c r="H1607" t="s">
        <v>531</v>
      </c>
      <c r="I1607" t="str">
        <f t="shared" si="137"/>
        <v>60146</v>
      </c>
      <c r="J1607" t="s">
        <v>1731</v>
      </c>
    </row>
    <row r="1608" spans="1:10" x14ac:dyDescent="0.25">
      <c r="A1608">
        <v>79</v>
      </c>
      <c r="B1608" t="str">
        <f t="shared" si="134"/>
        <v>60</v>
      </c>
      <c r="C1608" t="s">
        <v>1715</v>
      </c>
      <c r="D1608" t="str">
        <f>"176"</f>
        <v>176</v>
      </c>
      <c r="E1608" t="str">
        <f t="shared" si="135"/>
        <v>V. RIB LAKE</v>
      </c>
      <c r="F1608" t="s">
        <v>530</v>
      </c>
      <c r="G1608" t="str">
        <f t="shared" si="136"/>
        <v>60176</v>
      </c>
      <c r="H1608" t="s">
        <v>531</v>
      </c>
      <c r="I1608" t="str">
        <f t="shared" si="137"/>
        <v>60176</v>
      </c>
      <c r="J1608" t="s">
        <v>1728</v>
      </c>
    </row>
    <row r="1609" spans="1:10" x14ac:dyDescent="0.25">
      <c r="A1609">
        <v>79</v>
      </c>
      <c r="B1609" t="str">
        <f t="shared" si="134"/>
        <v>60</v>
      </c>
      <c r="C1609" t="s">
        <v>1715</v>
      </c>
      <c r="D1609" t="str">
        <f>"181"</f>
        <v>181</v>
      </c>
      <c r="E1609" t="str">
        <f t="shared" si="135"/>
        <v>V. STETSONVILLE</v>
      </c>
      <c r="F1609" t="s">
        <v>530</v>
      </c>
      <c r="G1609" t="str">
        <f t="shared" si="136"/>
        <v>60181</v>
      </c>
      <c r="H1609" t="s">
        <v>531</v>
      </c>
      <c r="I1609" t="str">
        <f t="shared" si="137"/>
        <v>60181</v>
      </c>
      <c r="J1609" t="s">
        <v>1732</v>
      </c>
    </row>
    <row r="1610" spans="1:10" x14ac:dyDescent="0.25">
      <c r="A1610">
        <v>79</v>
      </c>
      <c r="B1610" t="str">
        <f t="shared" si="134"/>
        <v>60</v>
      </c>
      <c r="C1610" t="s">
        <v>1715</v>
      </c>
      <c r="D1610" t="str">
        <f>"251"</f>
        <v>251</v>
      </c>
      <c r="E1610" t="str">
        <f t="shared" si="135"/>
        <v>C. MEDFORD</v>
      </c>
      <c r="F1610" t="s">
        <v>533</v>
      </c>
      <c r="G1610" t="str">
        <f t="shared" si="136"/>
        <v>60251</v>
      </c>
      <c r="H1610" t="s">
        <v>534</v>
      </c>
      <c r="I1610" t="str">
        <f t="shared" si="137"/>
        <v>60251</v>
      </c>
      <c r="J1610" t="s">
        <v>1725</v>
      </c>
    </row>
    <row r="1611" spans="1:10" x14ac:dyDescent="0.25">
      <c r="A1611">
        <v>79</v>
      </c>
      <c r="B1611" t="str">
        <f t="shared" ref="B1611:B1636" si="138">"61"</f>
        <v>61</v>
      </c>
      <c r="C1611" t="s">
        <v>1733</v>
      </c>
      <c r="D1611" t="str">
        <f>"002"</f>
        <v>002</v>
      </c>
      <c r="E1611" t="str">
        <f t="shared" si="135"/>
        <v>T. ALBION</v>
      </c>
      <c r="F1611" t="s">
        <v>511</v>
      </c>
      <c r="G1611" t="str">
        <f t="shared" si="136"/>
        <v>61002</v>
      </c>
      <c r="H1611" t="s">
        <v>512</v>
      </c>
      <c r="I1611" t="str">
        <f t="shared" si="137"/>
        <v>61002</v>
      </c>
      <c r="J1611" t="s">
        <v>801</v>
      </c>
    </row>
    <row r="1612" spans="1:10" x14ac:dyDescent="0.25">
      <c r="A1612">
        <v>79</v>
      </c>
      <c r="B1612" t="str">
        <f t="shared" si="138"/>
        <v>61</v>
      </c>
      <c r="C1612" t="s">
        <v>1733</v>
      </c>
      <c r="D1612" t="str">
        <f>"004"</f>
        <v>004</v>
      </c>
      <c r="E1612" t="str">
        <f t="shared" si="135"/>
        <v>T. ARCADIA</v>
      </c>
      <c r="F1612" t="s">
        <v>511</v>
      </c>
      <c r="G1612" t="str">
        <f t="shared" si="136"/>
        <v>61004</v>
      </c>
      <c r="H1612" t="s">
        <v>512</v>
      </c>
      <c r="I1612" t="str">
        <f t="shared" si="137"/>
        <v>61004</v>
      </c>
      <c r="J1612" t="s">
        <v>1734</v>
      </c>
    </row>
    <row r="1613" spans="1:10" x14ac:dyDescent="0.25">
      <c r="A1613">
        <v>79</v>
      </c>
      <c r="B1613" t="str">
        <f t="shared" si="138"/>
        <v>61</v>
      </c>
      <c r="C1613" t="s">
        <v>1733</v>
      </c>
      <c r="D1613" t="str">
        <f>"006"</f>
        <v>006</v>
      </c>
      <c r="E1613" t="str">
        <f t="shared" si="135"/>
        <v>T. BURNSIDE</v>
      </c>
      <c r="F1613" t="s">
        <v>511</v>
      </c>
      <c r="G1613" t="str">
        <f t="shared" si="136"/>
        <v>61006</v>
      </c>
      <c r="H1613" t="s">
        <v>512</v>
      </c>
      <c r="I1613" t="str">
        <f t="shared" si="137"/>
        <v>61006</v>
      </c>
      <c r="J1613" t="s">
        <v>1735</v>
      </c>
    </row>
    <row r="1614" spans="1:10" x14ac:dyDescent="0.25">
      <c r="A1614">
        <v>79</v>
      </c>
      <c r="B1614" t="str">
        <f t="shared" si="138"/>
        <v>61</v>
      </c>
      <c r="C1614" t="s">
        <v>1733</v>
      </c>
      <c r="D1614" t="str">
        <f>"008"</f>
        <v>008</v>
      </c>
      <c r="E1614" t="str">
        <f t="shared" si="135"/>
        <v>T. CALEDONIA</v>
      </c>
      <c r="F1614" t="s">
        <v>511</v>
      </c>
      <c r="G1614" t="str">
        <f t="shared" si="136"/>
        <v>61008</v>
      </c>
      <c r="H1614" t="s">
        <v>512</v>
      </c>
      <c r="I1614" t="str">
        <f t="shared" si="137"/>
        <v>61008</v>
      </c>
      <c r="J1614" t="s">
        <v>754</v>
      </c>
    </row>
    <row r="1615" spans="1:10" x14ac:dyDescent="0.25">
      <c r="A1615">
        <v>79</v>
      </c>
      <c r="B1615" t="str">
        <f t="shared" si="138"/>
        <v>61</v>
      </c>
      <c r="C1615" t="s">
        <v>1733</v>
      </c>
      <c r="D1615" t="str">
        <f>"010"</f>
        <v>010</v>
      </c>
      <c r="E1615" t="str">
        <f t="shared" si="135"/>
        <v>T. CHIMNEY ROCK</v>
      </c>
      <c r="F1615" t="s">
        <v>511</v>
      </c>
      <c r="G1615" t="str">
        <f t="shared" si="136"/>
        <v>61010</v>
      </c>
      <c r="H1615" t="s">
        <v>512</v>
      </c>
      <c r="I1615" t="str">
        <f t="shared" si="137"/>
        <v>61010</v>
      </c>
      <c r="J1615" t="s">
        <v>1736</v>
      </c>
    </row>
    <row r="1616" spans="1:10" x14ac:dyDescent="0.25">
      <c r="A1616">
        <v>79</v>
      </c>
      <c r="B1616" t="str">
        <f t="shared" si="138"/>
        <v>61</v>
      </c>
      <c r="C1616" t="s">
        <v>1733</v>
      </c>
      <c r="D1616" t="str">
        <f>"012"</f>
        <v>012</v>
      </c>
      <c r="E1616" t="str">
        <f t="shared" si="135"/>
        <v>T. DODGE</v>
      </c>
      <c r="F1616" t="s">
        <v>511</v>
      </c>
      <c r="G1616" t="str">
        <f t="shared" si="136"/>
        <v>61012</v>
      </c>
      <c r="H1616" t="s">
        <v>512</v>
      </c>
      <c r="I1616" t="str">
        <f t="shared" si="137"/>
        <v>61012</v>
      </c>
      <c r="J1616" t="s">
        <v>1737</v>
      </c>
    </row>
    <row r="1617" spans="1:10" x14ac:dyDescent="0.25">
      <c r="A1617">
        <v>79</v>
      </c>
      <c r="B1617" t="str">
        <f t="shared" si="138"/>
        <v>61</v>
      </c>
      <c r="C1617" t="s">
        <v>1733</v>
      </c>
      <c r="D1617" t="str">
        <f>"014"</f>
        <v>014</v>
      </c>
      <c r="E1617" t="str">
        <f t="shared" si="135"/>
        <v>T. ETTRICK</v>
      </c>
      <c r="F1617" t="s">
        <v>511</v>
      </c>
      <c r="G1617" t="str">
        <f t="shared" si="136"/>
        <v>61014</v>
      </c>
      <c r="H1617" t="s">
        <v>512</v>
      </c>
      <c r="I1617" t="str">
        <f t="shared" si="137"/>
        <v>61014</v>
      </c>
      <c r="J1617" t="s">
        <v>1738</v>
      </c>
    </row>
    <row r="1618" spans="1:10" x14ac:dyDescent="0.25">
      <c r="A1618">
        <v>79</v>
      </c>
      <c r="B1618" t="str">
        <f t="shared" si="138"/>
        <v>61</v>
      </c>
      <c r="C1618" t="s">
        <v>1733</v>
      </c>
      <c r="D1618" t="str">
        <f>"016"</f>
        <v>016</v>
      </c>
      <c r="E1618" t="str">
        <f t="shared" si="135"/>
        <v>T. GALE</v>
      </c>
      <c r="F1618" t="s">
        <v>511</v>
      </c>
      <c r="G1618" t="str">
        <f t="shared" si="136"/>
        <v>61016</v>
      </c>
      <c r="H1618" t="s">
        <v>512</v>
      </c>
      <c r="I1618" t="str">
        <f t="shared" si="137"/>
        <v>61016</v>
      </c>
      <c r="J1618" t="s">
        <v>1739</v>
      </c>
    </row>
    <row r="1619" spans="1:10" x14ac:dyDescent="0.25">
      <c r="A1619">
        <v>79</v>
      </c>
      <c r="B1619" t="str">
        <f t="shared" si="138"/>
        <v>61</v>
      </c>
      <c r="C1619" t="s">
        <v>1733</v>
      </c>
      <c r="D1619" t="str">
        <f>"018"</f>
        <v>018</v>
      </c>
      <c r="E1619" t="str">
        <f t="shared" si="135"/>
        <v>T. HALE</v>
      </c>
      <c r="F1619" t="s">
        <v>511</v>
      </c>
      <c r="G1619" t="str">
        <f t="shared" si="136"/>
        <v>61018</v>
      </c>
      <c r="H1619" t="s">
        <v>512</v>
      </c>
      <c r="I1619" t="str">
        <f t="shared" si="137"/>
        <v>61018</v>
      </c>
      <c r="J1619" t="s">
        <v>1740</v>
      </c>
    </row>
    <row r="1620" spans="1:10" x14ac:dyDescent="0.25">
      <c r="A1620">
        <v>79</v>
      </c>
      <c r="B1620" t="str">
        <f t="shared" si="138"/>
        <v>61</v>
      </c>
      <c r="C1620" t="s">
        <v>1733</v>
      </c>
      <c r="D1620" t="str">
        <f>"020"</f>
        <v>020</v>
      </c>
      <c r="E1620" t="str">
        <f t="shared" si="135"/>
        <v>T. LINCOLN</v>
      </c>
      <c r="F1620" t="s">
        <v>511</v>
      </c>
      <c r="G1620" t="str">
        <f t="shared" si="136"/>
        <v>61020</v>
      </c>
      <c r="H1620" t="s">
        <v>512</v>
      </c>
      <c r="I1620" t="str">
        <f t="shared" si="137"/>
        <v>61020</v>
      </c>
      <c r="J1620" t="s">
        <v>520</v>
      </c>
    </row>
    <row r="1621" spans="1:10" x14ac:dyDescent="0.25">
      <c r="A1621">
        <v>79</v>
      </c>
      <c r="B1621" t="str">
        <f t="shared" si="138"/>
        <v>61</v>
      </c>
      <c r="C1621" t="s">
        <v>1733</v>
      </c>
      <c r="D1621" t="str">
        <f>"022"</f>
        <v>022</v>
      </c>
      <c r="E1621" t="str">
        <f t="shared" si="135"/>
        <v>T. PIGEON</v>
      </c>
      <c r="F1621" t="s">
        <v>511</v>
      </c>
      <c r="G1621" t="str">
        <f t="shared" si="136"/>
        <v>61022</v>
      </c>
      <c r="H1621" t="s">
        <v>512</v>
      </c>
      <c r="I1621" t="str">
        <f t="shared" si="137"/>
        <v>61022</v>
      </c>
      <c r="J1621" t="s">
        <v>1741</v>
      </c>
    </row>
    <row r="1622" spans="1:10" x14ac:dyDescent="0.25">
      <c r="A1622">
        <v>79</v>
      </c>
      <c r="B1622" t="str">
        <f t="shared" si="138"/>
        <v>61</v>
      </c>
      <c r="C1622" t="s">
        <v>1733</v>
      </c>
      <c r="D1622" t="str">
        <f>"024"</f>
        <v>024</v>
      </c>
      <c r="E1622" t="str">
        <f t="shared" si="135"/>
        <v>T. PRESTON</v>
      </c>
      <c r="F1622" t="s">
        <v>511</v>
      </c>
      <c r="G1622" t="str">
        <f t="shared" si="136"/>
        <v>61024</v>
      </c>
      <c r="H1622" t="s">
        <v>512</v>
      </c>
      <c r="I1622" t="str">
        <f t="shared" si="137"/>
        <v>61024</v>
      </c>
      <c r="J1622" t="s">
        <v>524</v>
      </c>
    </row>
    <row r="1623" spans="1:10" x14ac:dyDescent="0.25">
      <c r="A1623">
        <v>79</v>
      </c>
      <c r="B1623" t="str">
        <f t="shared" si="138"/>
        <v>61</v>
      </c>
      <c r="C1623" t="s">
        <v>1733</v>
      </c>
      <c r="D1623" t="str">
        <f>"026"</f>
        <v>026</v>
      </c>
      <c r="E1623" t="str">
        <f t="shared" si="135"/>
        <v>T. SUMNER</v>
      </c>
      <c r="F1623" t="s">
        <v>511</v>
      </c>
      <c r="G1623" t="str">
        <f t="shared" si="136"/>
        <v>61026</v>
      </c>
      <c r="H1623" t="s">
        <v>512</v>
      </c>
      <c r="I1623" t="str">
        <f t="shared" si="137"/>
        <v>61026</v>
      </c>
      <c r="J1623" t="s">
        <v>575</v>
      </c>
    </row>
    <row r="1624" spans="1:10" x14ac:dyDescent="0.25">
      <c r="A1624">
        <v>79</v>
      </c>
      <c r="B1624" t="str">
        <f t="shared" si="138"/>
        <v>61</v>
      </c>
      <c r="C1624" t="s">
        <v>1733</v>
      </c>
      <c r="D1624" t="str">
        <f>"028"</f>
        <v>028</v>
      </c>
      <c r="E1624" t="str">
        <f t="shared" si="135"/>
        <v>T. TREMPEALEAU</v>
      </c>
      <c r="F1624" t="s">
        <v>511</v>
      </c>
      <c r="G1624" t="str">
        <f t="shared" si="136"/>
        <v>61028</v>
      </c>
      <c r="H1624" t="s">
        <v>512</v>
      </c>
      <c r="I1624" t="str">
        <f t="shared" si="137"/>
        <v>61028</v>
      </c>
      <c r="J1624" t="s">
        <v>1742</v>
      </c>
    </row>
    <row r="1625" spans="1:10" x14ac:dyDescent="0.25">
      <c r="A1625">
        <v>79</v>
      </c>
      <c r="B1625" t="str">
        <f t="shared" si="138"/>
        <v>61</v>
      </c>
      <c r="C1625" t="s">
        <v>1733</v>
      </c>
      <c r="D1625" t="str">
        <f>"030"</f>
        <v>030</v>
      </c>
      <c r="E1625" t="str">
        <f t="shared" si="135"/>
        <v>T. UNITY</v>
      </c>
      <c r="F1625" t="s">
        <v>511</v>
      </c>
      <c r="G1625" t="str">
        <f t="shared" si="136"/>
        <v>61030</v>
      </c>
      <c r="H1625" t="s">
        <v>512</v>
      </c>
      <c r="I1625" t="str">
        <f t="shared" si="137"/>
        <v>61030</v>
      </c>
      <c r="J1625" t="s">
        <v>739</v>
      </c>
    </row>
    <row r="1626" spans="1:10" x14ac:dyDescent="0.25">
      <c r="A1626">
        <v>79</v>
      </c>
      <c r="B1626" t="str">
        <f t="shared" si="138"/>
        <v>61</v>
      </c>
      <c r="C1626" t="s">
        <v>1733</v>
      </c>
      <c r="D1626" t="str">
        <f>"121"</f>
        <v>121</v>
      </c>
      <c r="E1626" t="str">
        <f t="shared" si="135"/>
        <v>V. ELEVA</v>
      </c>
      <c r="F1626" t="s">
        <v>530</v>
      </c>
      <c r="G1626" t="str">
        <f t="shared" si="136"/>
        <v>61121</v>
      </c>
      <c r="H1626" t="s">
        <v>531</v>
      </c>
      <c r="I1626" t="str">
        <f t="shared" si="137"/>
        <v>61121</v>
      </c>
      <c r="J1626" t="s">
        <v>1743</v>
      </c>
    </row>
    <row r="1627" spans="1:10" x14ac:dyDescent="0.25">
      <c r="A1627">
        <v>79</v>
      </c>
      <c r="B1627" t="str">
        <f t="shared" si="138"/>
        <v>61</v>
      </c>
      <c r="C1627" t="s">
        <v>1733</v>
      </c>
      <c r="D1627" t="str">
        <f>"122"</f>
        <v>122</v>
      </c>
      <c r="E1627" t="str">
        <f t="shared" si="135"/>
        <v>V. ETTRICK</v>
      </c>
      <c r="F1627" t="s">
        <v>530</v>
      </c>
      <c r="G1627" t="str">
        <f t="shared" si="136"/>
        <v>61122</v>
      </c>
      <c r="H1627" t="s">
        <v>531</v>
      </c>
      <c r="I1627" t="str">
        <f t="shared" si="137"/>
        <v>61122</v>
      </c>
      <c r="J1627" t="s">
        <v>1738</v>
      </c>
    </row>
    <row r="1628" spans="1:10" x14ac:dyDescent="0.25">
      <c r="A1628">
        <v>79</v>
      </c>
      <c r="B1628" t="str">
        <f t="shared" si="138"/>
        <v>61</v>
      </c>
      <c r="C1628" t="s">
        <v>1733</v>
      </c>
      <c r="D1628" t="str">
        <f>"173"</f>
        <v>173</v>
      </c>
      <c r="E1628" t="str">
        <f t="shared" si="135"/>
        <v>V. PIGEON FALLS</v>
      </c>
      <c r="F1628" t="s">
        <v>530</v>
      </c>
      <c r="G1628" t="str">
        <f t="shared" si="136"/>
        <v>61173</v>
      </c>
      <c r="H1628" t="s">
        <v>531</v>
      </c>
      <c r="I1628" t="str">
        <f t="shared" si="137"/>
        <v>61173</v>
      </c>
      <c r="J1628" t="s">
        <v>1744</v>
      </c>
    </row>
    <row r="1629" spans="1:10" x14ac:dyDescent="0.25">
      <c r="A1629">
        <v>79</v>
      </c>
      <c r="B1629" t="str">
        <f t="shared" si="138"/>
        <v>61</v>
      </c>
      <c r="C1629" t="s">
        <v>1733</v>
      </c>
      <c r="D1629" t="str">
        <f>"181"</f>
        <v>181</v>
      </c>
      <c r="E1629" t="str">
        <f t="shared" si="135"/>
        <v>V. STRUM</v>
      </c>
      <c r="F1629" t="s">
        <v>530</v>
      </c>
      <c r="G1629" t="str">
        <f t="shared" si="136"/>
        <v>61181</v>
      </c>
      <c r="H1629" t="s">
        <v>531</v>
      </c>
      <c r="I1629" t="str">
        <f t="shared" si="137"/>
        <v>61181</v>
      </c>
      <c r="J1629" t="s">
        <v>1745</v>
      </c>
    </row>
    <row r="1630" spans="1:10" x14ac:dyDescent="0.25">
      <c r="A1630">
        <v>79</v>
      </c>
      <c r="B1630" t="str">
        <f t="shared" si="138"/>
        <v>61</v>
      </c>
      <c r="C1630" t="s">
        <v>1733</v>
      </c>
      <c r="D1630" t="str">
        <f>"186"</f>
        <v>186</v>
      </c>
      <c r="E1630" t="str">
        <f t="shared" si="135"/>
        <v>V. TREMPEALEAU</v>
      </c>
      <c r="F1630" t="s">
        <v>530</v>
      </c>
      <c r="G1630" t="str">
        <f t="shared" si="136"/>
        <v>61186</v>
      </c>
      <c r="H1630" t="s">
        <v>531</v>
      </c>
      <c r="I1630" t="str">
        <f t="shared" si="137"/>
        <v>61186</v>
      </c>
      <c r="J1630" t="s">
        <v>1742</v>
      </c>
    </row>
    <row r="1631" spans="1:10" x14ac:dyDescent="0.25">
      <c r="A1631">
        <v>79</v>
      </c>
      <c r="B1631" t="str">
        <f t="shared" si="138"/>
        <v>61</v>
      </c>
      <c r="C1631" t="s">
        <v>1733</v>
      </c>
      <c r="D1631" t="str">
        <f>"201"</f>
        <v>201</v>
      </c>
      <c r="E1631" t="str">
        <f t="shared" si="135"/>
        <v>C. ARCADIA</v>
      </c>
      <c r="F1631" t="s">
        <v>533</v>
      </c>
      <c r="G1631" t="str">
        <f t="shared" si="136"/>
        <v>61201</v>
      </c>
      <c r="H1631" t="s">
        <v>534</v>
      </c>
      <c r="I1631" t="str">
        <f t="shared" si="137"/>
        <v>61201</v>
      </c>
      <c r="J1631" t="s">
        <v>1734</v>
      </c>
    </row>
    <row r="1632" spans="1:10" x14ac:dyDescent="0.25">
      <c r="A1632">
        <v>79</v>
      </c>
      <c r="B1632" t="str">
        <f t="shared" si="138"/>
        <v>61</v>
      </c>
      <c r="C1632" t="s">
        <v>1733</v>
      </c>
      <c r="D1632" t="str">
        <f>"206"</f>
        <v>206</v>
      </c>
      <c r="E1632" t="str">
        <f t="shared" si="135"/>
        <v>C. BLAIR</v>
      </c>
      <c r="F1632" t="s">
        <v>533</v>
      </c>
      <c r="G1632" t="str">
        <f t="shared" si="136"/>
        <v>61206</v>
      </c>
      <c r="H1632" t="s">
        <v>534</v>
      </c>
      <c r="I1632" t="str">
        <f t="shared" si="137"/>
        <v>61206</v>
      </c>
      <c r="J1632" t="s">
        <v>1746</v>
      </c>
    </row>
    <row r="1633" spans="1:10" x14ac:dyDescent="0.25">
      <c r="A1633">
        <v>79</v>
      </c>
      <c r="B1633" t="str">
        <f t="shared" si="138"/>
        <v>61</v>
      </c>
      <c r="C1633" t="s">
        <v>1733</v>
      </c>
      <c r="D1633" t="str">
        <f>"231"</f>
        <v>231</v>
      </c>
      <c r="E1633" t="str">
        <f t="shared" si="135"/>
        <v>C. GALESVILLE</v>
      </c>
      <c r="F1633" t="s">
        <v>533</v>
      </c>
      <c r="G1633" t="str">
        <f t="shared" si="136"/>
        <v>61231</v>
      </c>
      <c r="H1633" t="s">
        <v>534</v>
      </c>
      <c r="I1633" t="str">
        <f t="shared" si="137"/>
        <v>61231</v>
      </c>
      <c r="J1633" t="s">
        <v>1747</v>
      </c>
    </row>
    <row r="1634" spans="1:10" x14ac:dyDescent="0.25">
      <c r="A1634">
        <v>79</v>
      </c>
      <c r="B1634" t="str">
        <f t="shared" si="138"/>
        <v>61</v>
      </c>
      <c r="C1634" t="s">
        <v>1733</v>
      </c>
      <c r="D1634" t="str">
        <f>"241"</f>
        <v>241</v>
      </c>
      <c r="E1634" t="str">
        <f t="shared" si="135"/>
        <v>C. INDEPENDENCE</v>
      </c>
      <c r="F1634" t="s">
        <v>533</v>
      </c>
      <c r="G1634" t="str">
        <f t="shared" si="136"/>
        <v>61241</v>
      </c>
      <c r="H1634" t="s">
        <v>534</v>
      </c>
      <c r="I1634" t="str">
        <f t="shared" si="137"/>
        <v>61241</v>
      </c>
      <c r="J1634" t="s">
        <v>1748</v>
      </c>
    </row>
    <row r="1635" spans="1:10" x14ac:dyDescent="0.25">
      <c r="A1635">
        <v>79</v>
      </c>
      <c r="B1635" t="str">
        <f t="shared" si="138"/>
        <v>61</v>
      </c>
      <c r="C1635" t="s">
        <v>1733</v>
      </c>
      <c r="D1635" t="str">
        <f>"265"</f>
        <v>265</v>
      </c>
      <c r="E1635" t="str">
        <f t="shared" si="135"/>
        <v>C. OSSEO</v>
      </c>
      <c r="F1635" t="s">
        <v>533</v>
      </c>
      <c r="G1635" t="str">
        <f t="shared" si="136"/>
        <v>61265</v>
      </c>
      <c r="H1635" t="s">
        <v>534</v>
      </c>
      <c r="I1635" t="str">
        <f t="shared" si="137"/>
        <v>61265</v>
      </c>
      <c r="J1635" t="s">
        <v>1749</v>
      </c>
    </row>
    <row r="1636" spans="1:10" x14ac:dyDescent="0.25">
      <c r="A1636">
        <v>79</v>
      </c>
      <c r="B1636" t="str">
        <f t="shared" si="138"/>
        <v>61</v>
      </c>
      <c r="C1636" t="s">
        <v>1733</v>
      </c>
      <c r="D1636" t="str">
        <f>"291"</f>
        <v>291</v>
      </c>
      <c r="E1636" t="str">
        <f t="shared" si="135"/>
        <v>C. WHITEHALL</v>
      </c>
      <c r="F1636" t="s">
        <v>533</v>
      </c>
      <c r="G1636" t="str">
        <f t="shared" si="136"/>
        <v>61291</v>
      </c>
      <c r="H1636" t="s">
        <v>534</v>
      </c>
      <c r="I1636" t="str">
        <f t="shared" si="137"/>
        <v>61291</v>
      </c>
      <c r="J1636" t="s">
        <v>1750</v>
      </c>
    </row>
    <row r="1637" spans="1:10" x14ac:dyDescent="0.25">
      <c r="A1637">
        <v>79</v>
      </c>
      <c r="B1637" t="str">
        <f t="shared" ref="B1637:B1669" si="139">"62"</f>
        <v>62</v>
      </c>
      <c r="C1637" t="s">
        <v>1751</v>
      </c>
      <c r="D1637" t="str">
        <f>"002"</f>
        <v>002</v>
      </c>
      <c r="E1637" t="str">
        <f t="shared" si="135"/>
        <v>T. BERGEN</v>
      </c>
      <c r="F1637" t="s">
        <v>511</v>
      </c>
      <c r="G1637" t="str">
        <f t="shared" si="136"/>
        <v>62002</v>
      </c>
      <c r="H1637" t="s">
        <v>512</v>
      </c>
      <c r="I1637" t="str">
        <f t="shared" si="137"/>
        <v>62002</v>
      </c>
      <c r="J1637" t="s">
        <v>1261</v>
      </c>
    </row>
    <row r="1638" spans="1:10" x14ac:dyDescent="0.25">
      <c r="A1638">
        <v>79</v>
      </c>
      <c r="B1638" t="str">
        <f t="shared" si="139"/>
        <v>62</v>
      </c>
      <c r="C1638" t="s">
        <v>1751</v>
      </c>
      <c r="D1638" t="str">
        <f>"004"</f>
        <v>004</v>
      </c>
      <c r="E1638" t="str">
        <f t="shared" si="135"/>
        <v>T. CHRISTIANA</v>
      </c>
      <c r="F1638" t="s">
        <v>511</v>
      </c>
      <c r="G1638" t="str">
        <f t="shared" si="136"/>
        <v>62004</v>
      </c>
      <c r="H1638" t="s">
        <v>512</v>
      </c>
      <c r="I1638" t="str">
        <f t="shared" si="137"/>
        <v>62004</v>
      </c>
      <c r="J1638" t="s">
        <v>808</v>
      </c>
    </row>
    <row r="1639" spans="1:10" x14ac:dyDescent="0.25">
      <c r="A1639">
        <v>79</v>
      </c>
      <c r="B1639" t="str">
        <f t="shared" si="139"/>
        <v>62</v>
      </c>
      <c r="C1639" t="s">
        <v>1751</v>
      </c>
      <c r="D1639" t="str">
        <f>"006"</f>
        <v>006</v>
      </c>
      <c r="E1639" t="str">
        <f t="shared" si="135"/>
        <v>T. CLINTON</v>
      </c>
      <c r="F1639" t="s">
        <v>511</v>
      </c>
      <c r="G1639" t="str">
        <f t="shared" si="136"/>
        <v>62006</v>
      </c>
      <c r="H1639" t="s">
        <v>512</v>
      </c>
      <c r="I1639" t="str">
        <f t="shared" si="137"/>
        <v>62006</v>
      </c>
      <c r="J1639" t="s">
        <v>559</v>
      </c>
    </row>
    <row r="1640" spans="1:10" x14ac:dyDescent="0.25">
      <c r="A1640">
        <v>79</v>
      </c>
      <c r="B1640" t="str">
        <f t="shared" si="139"/>
        <v>62</v>
      </c>
      <c r="C1640" t="s">
        <v>1751</v>
      </c>
      <c r="D1640" t="str">
        <f>"008"</f>
        <v>008</v>
      </c>
      <c r="E1640" t="str">
        <f t="shared" si="135"/>
        <v>T. COON</v>
      </c>
      <c r="F1640" t="s">
        <v>511</v>
      </c>
      <c r="G1640" t="str">
        <f t="shared" si="136"/>
        <v>62008</v>
      </c>
      <c r="H1640" t="s">
        <v>512</v>
      </c>
      <c r="I1640" t="str">
        <f t="shared" si="137"/>
        <v>62008</v>
      </c>
      <c r="J1640" t="s">
        <v>1752</v>
      </c>
    </row>
    <row r="1641" spans="1:10" x14ac:dyDescent="0.25">
      <c r="A1641">
        <v>79</v>
      </c>
      <c r="B1641" t="str">
        <f t="shared" si="139"/>
        <v>62</v>
      </c>
      <c r="C1641" t="s">
        <v>1751</v>
      </c>
      <c r="D1641" t="str">
        <f>"010"</f>
        <v>010</v>
      </c>
      <c r="E1641" t="str">
        <f t="shared" si="135"/>
        <v>T. FOREST</v>
      </c>
      <c r="F1641" t="s">
        <v>511</v>
      </c>
      <c r="G1641" t="str">
        <f t="shared" si="136"/>
        <v>62010</v>
      </c>
      <c r="H1641" t="s">
        <v>512</v>
      </c>
      <c r="I1641" t="str">
        <f t="shared" si="137"/>
        <v>62010</v>
      </c>
      <c r="J1641" t="s">
        <v>970</v>
      </c>
    </row>
    <row r="1642" spans="1:10" x14ac:dyDescent="0.25">
      <c r="A1642">
        <v>79</v>
      </c>
      <c r="B1642" t="str">
        <f t="shared" si="139"/>
        <v>62</v>
      </c>
      <c r="C1642" t="s">
        <v>1751</v>
      </c>
      <c r="D1642" t="str">
        <f>"012"</f>
        <v>012</v>
      </c>
      <c r="E1642" t="str">
        <f t="shared" si="135"/>
        <v>T. FRANKLIN</v>
      </c>
      <c r="F1642" t="s">
        <v>511</v>
      </c>
      <c r="G1642" t="str">
        <f t="shared" si="136"/>
        <v>62012</v>
      </c>
      <c r="H1642" t="s">
        <v>512</v>
      </c>
      <c r="I1642" t="str">
        <f t="shared" si="137"/>
        <v>62012</v>
      </c>
      <c r="J1642" t="s">
        <v>1100</v>
      </c>
    </row>
    <row r="1643" spans="1:10" x14ac:dyDescent="0.25">
      <c r="A1643">
        <v>79</v>
      </c>
      <c r="B1643" t="str">
        <f t="shared" si="139"/>
        <v>62</v>
      </c>
      <c r="C1643" t="s">
        <v>1751</v>
      </c>
      <c r="D1643" t="str">
        <f>"014"</f>
        <v>014</v>
      </c>
      <c r="E1643" t="str">
        <f t="shared" si="135"/>
        <v>T. GENOA</v>
      </c>
      <c r="F1643" t="s">
        <v>511</v>
      </c>
      <c r="G1643" t="str">
        <f t="shared" si="136"/>
        <v>62014</v>
      </c>
      <c r="H1643" t="s">
        <v>512</v>
      </c>
      <c r="I1643" t="str">
        <f t="shared" si="137"/>
        <v>62014</v>
      </c>
      <c r="J1643" t="s">
        <v>1753</v>
      </c>
    </row>
    <row r="1644" spans="1:10" x14ac:dyDescent="0.25">
      <c r="A1644">
        <v>79</v>
      </c>
      <c r="B1644" t="str">
        <f t="shared" si="139"/>
        <v>62</v>
      </c>
      <c r="C1644" t="s">
        <v>1751</v>
      </c>
      <c r="D1644" t="str">
        <f>"016"</f>
        <v>016</v>
      </c>
      <c r="E1644" t="str">
        <f t="shared" si="135"/>
        <v>T. GREENWOOD</v>
      </c>
      <c r="F1644" t="s">
        <v>511</v>
      </c>
      <c r="G1644" t="str">
        <f t="shared" si="136"/>
        <v>62016</v>
      </c>
      <c r="H1644" t="s">
        <v>512</v>
      </c>
      <c r="I1644" t="str">
        <f t="shared" si="137"/>
        <v>62016</v>
      </c>
      <c r="J1644" t="s">
        <v>749</v>
      </c>
    </row>
    <row r="1645" spans="1:10" x14ac:dyDescent="0.25">
      <c r="A1645">
        <v>79</v>
      </c>
      <c r="B1645" t="str">
        <f t="shared" si="139"/>
        <v>62</v>
      </c>
      <c r="C1645" t="s">
        <v>1751</v>
      </c>
      <c r="D1645" t="str">
        <f>"018"</f>
        <v>018</v>
      </c>
      <c r="E1645" t="str">
        <f t="shared" si="135"/>
        <v>T. HAMBURG</v>
      </c>
      <c r="F1645" t="s">
        <v>511</v>
      </c>
      <c r="G1645" t="str">
        <f t="shared" si="136"/>
        <v>62018</v>
      </c>
      <c r="H1645" t="s">
        <v>512</v>
      </c>
      <c r="I1645" t="str">
        <f t="shared" si="137"/>
        <v>62018</v>
      </c>
      <c r="J1645" t="s">
        <v>1273</v>
      </c>
    </row>
    <row r="1646" spans="1:10" x14ac:dyDescent="0.25">
      <c r="A1646">
        <v>79</v>
      </c>
      <c r="B1646" t="str">
        <f t="shared" si="139"/>
        <v>62</v>
      </c>
      <c r="C1646" t="s">
        <v>1751</v>
      </c>
      <c r="D1646" t="str">
        <f>"020"</f>
        <v>020</v>
      </c>
      <c r="E1646" t="str">
        <f t="shared" si="135"/>
        <v>T. HARMONY</v>
      </c>
      <c r="F1646" t="s">
        <v>511</v>
      </c>
      <c r="G1646" t="str">
        <f t="shared" si="136"/>
        <v>62020</v>
      </c>
      <c r="H1646" t="s">
        <v>512</v>
      </c>
      <c r="I1646" t="str">
        <f t="shared" si="137"/>
        <v>62020</v>
      </c>
      <c r="J1646" t="s">
        <v>1532</v>
      </c>
    </row>
    <row r="1647" spans="1:10" x14ac:dyDescent="0.25">
      <c r="A1647">
        <v>79</v>
      </c>
      <c r="B1647" t="str">
        <f t="shared" si="139"/>
        <v>62</v>
      </c>
      <c r="C1647" t="s">
        <v>1751</v>
      </c>
      <c r="D1647" t="str">
        <f>"022"</f>
        <v>022</v>
      </c>
      <c r="E1647" t="str">
        <f t="shared" si="135"/>
        <v>T. HILLSBORO</v>
      </c>
      <c r="F1647" t="s">
        <v>511</v>
      </c>
      <c r="G1647" t="str">
        <f t="shared" si="136"/>
        <v>62022</v>
      </c>
      <c r="H1647" t="s">
        <v>512</v>
      </c>
      <c r="I1647" t="str">
        <f t="shared" si="137"/>
        <v>62022</v>
      </c>
      <c r="J1647" t="s">
        <v>1754</v>
      </c>
    </row>
    <row r="1648" spans="1:10" x14ac:dyDescent="0.25">
      <c r="A1648">
        <v>79</v>
      </c>
      <c r="B1648" t="str">
        <f t="shared" si="139"/>
        <v>62</v>
      </c>
      <c r="C1648" t="s">
        <v>1751</v>
      </c>
      <c r="D1648" t="str">
        <f>"024"</f>
        <v>024</v>
      </c>
      <c r="E1648" t="str">
        <f t="shared" si="135"/>
        <v>T. JEFFERSON</v>
      </c>
      <c r="F1648" t="s">
        <v>511</v>
      </c>
      <c r="G1648" t="str">
        <f t="shared" si="136"/>
        <v>62024</v>
      </c>
      <c r="H1648" t="s">
        <v>512</v>
      </c>
      <c r="I1648" t="str">
        <f t="shared" si="137"/>
        <v>62024</v>
      </c>
      <c r="J1648" t="s">
        <v>1047</v>
      </c>
    </row>
    <row r="1649" spans="1:10" x14ac:dyDescent="0.25">
      <c r="A1649">
        <v>79</v>
      </c>
      <c r="B1649" t="str">
        <f t="shared" si="139"/>
        <v>62</v>
      </c>
      <c r="C1649" t="s">
        <v>1751</v>
      </c>
      <c r="D1649" t="str">
        <f>"026"</f>
        <v>026</v>
      </c>
      <c r="E1649" t="str">
        <f t="shared" si="135"/>
        <v>T. KICKAPOO</v>
      </c>
      <c r="F1649" t="s">
        <v>511</v>
      </c>
      <c r="G1649" t="str">
        <f t="shared" si="136"/>
        <v>62026</v>
      </c>
      <c r="H1649" t="s">
        <v>512</v>
      </c>
      <c r="I1649" t="str">
        <f t="shared" si="137"/>
        <v>62026</v>
      </c>
      <c r="J1649" t="s">
        <v>1755</v>
      </c>
    </row>
    <row r="1650" spans="1:10" x14ac:dyDescent="0.25">
      <c r="A1650">
        <v>79</v>
      </c>
      <c r="B1650" t="str">
        <f t="shared" si="139"/>
        <v>62</v>
      </c>
      <c r="C1650" t="s">
        <v>1751</v>
      </c>
      <c r="D1650" t="str">
        <f>"028"</f>
        <v>028</v>
      </c>
      <c r="E1650" t="str">
        <f t="shared" si="135"/>
        <v>T. LIBERTY</v>
      </c>
      <c r="F1650" t="s">
        <v>511</v>
      </c>
      <c r="G1650" t="str">
        <f t="shared" si="136"/>
        <v>62028</v>
      </c>
      <c r="H1650" t="s">
        <v>512</v>
      </c>
      <c r="I1650" t="str">
        <f t="shared" si="137"/>
        <v>62028</v>
      </c>
      <c r="J1650" t="s">
        <v>1013</v>
      </c>
    </row>
    <row r="1651" spans="1:10" x14ac:dyDescent="0.25">
      <c r="A1651">
        <v>79</v>
      </c>
      <c r="B1651" t="str">
        <f t="shared" si="139"/>
        <v>62</v>
      </c>
      <c r="C1651" t="s">
        <v>1751</v>
      </c>
      <c r="D1651" t="str">
        <f>"030"</f>
        <v>030</v>
      </c>
      <c r="E1651" t="str">
        <f t="shared" si="135"/>
        <v>T. STARK</v>
      </c>
      <c r="F1651" t="s">
        <v>511</v>
      </c>
      <c r="G1651" t="str">
        <f t="shared" si="136"/>
        <v>62030</v>
      </c>
      <c r="H1651" t="s">
        <v>512</v>
      </c>
      <c r="I1651" t="str">
        <f t="shared" si="137"/>
        <v>62030</v>
      </c>
      <c r="J1651" t="s">
        <v>1756</v>
      </c>
    </row>
    <row r="1652" spans="1:10" x14ac:dyDescent="0.25">
      <c r="A1652">
        <v>79</v>
      </c>
      <c r="B1652" t="str">
        <f t="shared" si="139"/>
        <v>62</v>
      </c>
      <c r="C1652" t="s">
        <v>1751</v>
      </c>
      <c r="D1652" t="str">
        <f>"032"</f>
        <v>032</v>
      </c>
      <c r="E1652" t="str">
        <f t="shared" si="135"/>
        <v>T. STERLING</v>
      </c>
      <c r="F1652" t="s">
        <v>511</v>
      </c>
      <c r="G1652" t="str">
        <f t="shared" si="136"/>
        <v>62032</v>
      </c>
      <c r="H1652" t="s">
        <v>512</v>
      </c>
      <c r="I1652" t="str">
        <f t="shared" si="137"/>
        <v>62032</v>
      </c>
      <c r="J1652" t="s">
        <v>1498</v>
      </c>
    </row>
    <row r="1653" spans="1:10" x14ac:dyDescent="0.25">
      <c r="A1653">
        <v>79</v>
      </c>
      <c r="B1653" t="str">
        <f t="shared" si="139"/>
        <v>62</v>
      </c>
      <c r="C1653" t="s">
        <v>1751</v>
      </c>
      <c r="D1653" t="str">
        <f>"034"</f>
        <v>034</v>
      </c>
      <c r="E1653" t="str">
        <f t="shared" si="135"/>
        <v>T. UNION</v>
      </c>
      <c r="F1653" t="s">
        <v>511</v>
      </c>
      <c r="G1653" t="str">
        <f t="shared" si="136"/>
        <v>62034</v>
      </c>
      <c r="H1653" t="s">
        <v>512</v>
      </c>
      <c r="I1653" t="str">
        <f t="shared" si="137"/>
        <v>62034</v>
      </c>
      <c r="J1653" t="s">
        <v>664</v>
      </c>
    </row>
    <row r="1654" spans="1:10" x14ac:dyDescent="0.25">
      <c r="A1654">
        <v>79</v>
      </c>
      <c r="B1654" t="str">
        <f t="shared" si="139"/>
        <v>62</v>
      </c>
      <c r="C1654" t="s">
        <v>1751</v>
      </c>
      <c r="D1654" t="str">
        <f>"036"</f>
        <v>036</v>
      </c>
      <c r="E1654" t="str">
        <f t="shared" si="135"/>
        <v>T. VIROQUA</v>
      </c>
      <c r="F1654" t="s">
        <v>511</v>
      </c>
      <c r="G1654" t="str">
        <f t="shared" si="136"/>
        <v>62036</v>
      </c>
      <c r="H1654" t="s">
        <v>512</v>
      </c>
      <c r="I1654" t="str">
        <f t="shared" si="137"/>
        <v>62036</v>
      </c>
      <c r="J1654" t="s">
        <v>1757</v>
      </c>
    </row>
    <row r="1655" spans="1:10" x14ac:dyDescent="0.25">
      <c r="A1655">
        <v>79</v>
      </c>
      <c r="B1655" t="str">
        <f t="shared" si="139"/>
        <v>62</v>
      </c>
      <c r="C1655" t="s">
        <v>1751</v>
      </c>
      <c r="D1655" t="str">
        <f>"038"</f>
        <v>038</v>
      </c>
      <c r="E1655" t="str">
        <f t="shared" si="135"/>
        <v>T. WEBSTER</v>
      </c>
      <c r="F1655" t="s">
        <v>511</v>
      </c>
      <c r="G1655" t="str">
        <f t="shared" si="136"/>
        <v>62038</v>
      </c>
      <c r="H1655" t="s">
        <v>512</v>
      </c>
      <c r="I1655" t="str">
        <f t="shared" si="137"/>
        <v>62038</v>
      </c>
      <c r="J1655" t="s">
        <v>668</v>
      </c>
    </row>
    <row r="1656" spans="1:10" x14ac:dyDescent="0.25">
      <c r="A1656">
        <v>79</v>
      </c>
      <c r="B1656" t="str">
        <f t="shared" si="139"/>
        <v>62</v>
      </c>
      <c r="C1656" t="s">
        <v>1751</v>
      </c>
      <c r="D1656" t="str">
        <f>"040"</f>
        <v>040</v>
      </c>
      <c r="E1656" t="str">
        <f t="shared" si="135"/>
        <v>T. WHEATLAND</v>
      </c>
      <c r="F1656" t="s">
        <v>511</v>
      </c>
      <c r="G1656" t="str">
        <f t="shared" si="136"/>
        <v>62040</v>
      </c>
      <c r="H1656" t="s">
        <v>512</v>
      </c>
      <c r="I1656" t="str">
        <f t="shared" si="137"/>
        <v>62040</v>
      </c>
      <c r="J1656" t="s">
        <v>1159</v>
      </c>
    </row>
    <row r="1657" spans="1:10" x14ac:dyDescent="0.25">
      <c r="A1657">
        <v>79</v>
      </c>
      <c r="B1657" t="str">
        <f t="shared" si="139"/>
        <v>62</v>
      </c>
      <c r="C1657" t="s">
        <v>1751</v>
      </c>
      <c r="D1657" t="str">
        <f>"042"</f>
        <v>042</v>
      </c>
      <c r="E1657" t="str">
        <f t="shared" si="135"/>
        <v>T. WHITESTOWN</v>
      </c>
      <c r="F1657" t="s">
        <v>511</v>
      </c>
      <c r="G1657" t="str">
        <f t="shared" si="136"/>
        <v>62042</v>
      </c>
      <c r="H1657" t="s">
        <v>512</v>
      </c>
      <c r="I1657" t="str">
        <f t="shared" si="137"/>
        <v>62042</v>
      </c>
      <c r="J1657" t="s">
        <v>1758</v>
      </c>
    </row>
    <row r="1658" spans="1:10" x14ac:dyDescent="0.25">
      <c r="A1658">
        <v>79</v>
      </c>
      <c r="B1658" t="str">
        <f t="shared" si="139"/>
        <v>62</v>
      </c>
      <c r="C1658" t="s">
        <v>1751</v>
      </c>
      <c r="D1658" t="str">
        <f>"111"</f>
        <v>111</v>
      </c>
      <c r="E1658" t="str">
        <f t="shared" si="135"/>
        <v>V. CHASEBURG</v>
      </c>
      <c r="F1658" t="s">
        <v>530</v>
      </c>
      <c r="G1658" t="str">
        <f t="shared" si="136"/>
        <v>62111</v>
      </c>
      <c r="H1658" t="s">
        <v>531</v>
      </c>
      <c r="I1658" t="str">
        <f t="shared" si="137"/>
        <v>62111</v>
      </c>
      <c r="J1658" t="s">
        <v>1759</v>
      </c>
    </row>
    <row r="1659" spans="1:10" x14ac:dyDescent="0.25">
      <c r="A1659">
        <v>79</v>
      </c>
      <c r="B1659" t="str">
        <f t="shared" si="139"/>
        <v>62</v>
      </c>
      <c r="C1659" t="s">
        <v>1751</v>
      </c>
      <c r="D1659" t="str">
        <f>"112"</f>
        <v>112</v>
      </c>
      <c r="E1659" t="str">
        <f t="shared" si="135"/>
        <v>V. COON VALLEY</v>
      </c>
      <c r="F1659" t="s">
        <v>530</v>
      </c>
      <c r="G1659" t="str">
        <f t="shared" si="136"/>
        <v>62112</v>
      </c>
      <c r="H1659" t="s">
        <v>531</v>
      </c>
      <c r="I1659" t="str">
        <f t="shared" si="137"/>
        <v>62112</v>
      </c>
      <c r="J1659" t="s">
        <v>1760</v>
      </c>
    </row>
    <row r="1660" spans="1:10" x14ac:dyDescent="0.25">
      <c r="A1660">
        <v>79</v>
      </c>
      <c r="B1660" t="str">
        <f t="shared" si="139"/>
        <v>62</v>
      </c>
      <c r="C1660" t="s">
        <v>1751</v>
      </c>
      <c r="D1660" t="str">
        <f>"116"</f>
        <v>116</v>
      </c>
      <c r="E1660" t="str">
        <f t="shared" si="135"/>
        <v>V. DE SOTO</v>
      </c>
      <c r="F1660" t="s">
        <v>530</v>
      </c>
      <c r="G1660" t="str">
        <f t="shared" si="136"/>
        <v>62116</v>
      </c>
      <c r="H1660" t="s">
        <v>531</v>
      </c>
      <c r="I1660" t="str">
        <f t="shared" si="137"/>
        <v>62116</v>
      </c>
      <c r="J1660" t="s">
        <v>793</v>
      </c>
    </row>
    <row r="1661" spans="1:10" x14ac:dyDescent="0.25">
      <c r="A1661">
        <v>79</v>
      </c>
      <c r="B1661" t="str">
        <f t="shared" si="139"/>
        <v>62</v>
      </c>
      <c r="C1661" t="s">
        <v>1751</v>
      </c>
      <c r="D1661" t="str">
        <f>"131"</f>
        <v>131</v>
      </c>
      <c r="E1661" t="str">
        <f t="shared" si="135"/>
        <v>V. GENOA</v>
      </c>
      <c r="F1661" t="s">
        <v>530</v>
      </c>
      <c r="G1661" t="str">
        <f t="shared" si="136"/>
        <v>62131</v>
      </c>
      <c r="H1661" t="s">
        <v>531</v>
      </c>
      <c r="I1661" t="str">
        <f t="shared" si="137"/>
        <v>62131</v>
      </c>
      <c r="J1661" t="s">
        <v>1753</v>
      </c>
    </row>
    <row r="1662" spans="1:10" x14ac:dyDescent="0.25">
      <c r="A1662">
        <v>79</v>
      </c>
      <c r="B1662" t="str">
        <f t="shared" si="139"/>
        <v>62</v>
      </c>
      <c r="C1662" t="s">
        <v>1751</v>
      </c>
      <c r="D1662" t="str">
        <f>"146"</f>
        <v>146</v>
      </c>
      <c r="E1662" t="str">
        <f t="shared" si="135"/>
        <v>V. LA FARGE</v>
      </c>
      <c r="F1662" t="s">
        <v>530</v>
      </c>
      <c r="G1662" t="str">
        <f t="shared" si="136"/>
        <v>62146</v>
      </c>
      <c r="H1662" t="s">
        <v>531</v>
      </c>
      <c r="I1662" t="str">
        <f t="shared" si="137"/>
        <v>62146</v>
      </c>
      <c r="J1662" t="s">
        <v>1761</v>
      </c>
    </row>
    <row r="1663" spans="1:10" x14ac:dyDescent="0.25">
      <c r="A1663">
        <v>79</v>
      </c>
      <c r="B1663" t="str">
        <f t="shared" si="139"/>
        <v>62</v>
      </c>
      <c r="C1663" t="s">
        <v>1751</v>
      </c>
      <c r="D1663" t="str">
        <f>"165"</f>
        <v>165</v>
      </c>
      <c r="E1663" t="str">
        <f t="shared" si="135"/>
        <v>V. ONTARIO</v>
      </c>
      <c r="F1663" t="s">
        <v>530</v>
      </c>
      <c r="G1663" t="str">
        <f t="shared" si="136"/>
        <v>62165</v>
      </c>
      <c r="H1663" t="s">
        <v>531</v>
      </c>
      <c r="I1663" t="str">
        <f t="shared" si="137"/>
        <v>62165</v>
      </c>
      <c r="J1663" t="s">
        <v>1374</v>
      </c>
    </row>
    <row r="1664" spans="1:10" x14ac:dyDescent="0.25">
      <c r="A1664">
        <v>79</v>
      </c>
      <c r="B1664" t="str">
        <f t="shared" si="139"/>
        <v>62</v>
      </c>
      <c r="C1664" t="s">
        <v>1751</v>
      </c>
      <c r="D1664" t="str">
        <f>"176"</f>
        <v>176</v>
      </c>
      <c r="E1664" t="str">
        <f t="shared" si="135"/>
        <v>V. READSTOWN</v>
      </c>
      <c r="F1664" t="s">
        <v>530</v>
      </c>
      <c r="G1664" t="str">
        <f t="shared" si="136"/>
        <v>62176</v>
      </c>
      <c r="H1664" t="s">
        <v>531</v>
      </c>
      <c r="I1664" t="str">
        <f t="shared" si="137"/>
        <v>62176</v>
      </c>
      <c r="J1664" t="s">
        <v>1762</v>
      </c>
    </row>
    <row r="1665" spans="1:10" x14ac:dyDescent="0.25">
      <c r="A1665">
        <v>79</v>
      </c>
      <c r="B1665" t="str">
        <f t="shared" si="139"/>
        <v>62</v>
      </c>
      <c r="C1665" t="s">
        <v>1751</v>
      </c>
      <c r="D1665" t="str">
        <f>"181"</f>
        <v>181</v>
      </c>
      <c r="E1665" t="str">
        <f t="shared" si="135"/>
        <v>V. STODDARD</v>
      </c>
      <c r="F1665" t="s">
        <v>530</v>
      </c>
      <c r="G1665" t="str">
        <f t="shared" si="136"/>
        <v>62181</v>
      </c>
      <c r="H1665" t="s">
        <v>531</v>
      </c>
      <c r="I1665" t="str">
        <f t="shared" si="137"/>
        <v>62181</v>
      </c>
      <c r="J1665" t="s">
        <v>1763</v>
      </c>
    </row>
    <row r="1666" spans="1:10" x14ac:dyDescent="0.25">
      <c r="A1666">
        <v>79</v>
      </c>
      <c r="B1666" t="str">
        <f t="shared" si="139"/>
        <v>62</v>
      </c>
      <c r="C1666" t="s">
        <v>1751</v>
      </c>
      <c r="D1666" t="str">
        <f>"186"</f>
        <v>186</v>
      </c>
      <c r="E1666" t="str">
        <f t="shared" ref="E1666:E1729" si="140">F1666&amp;J1666</f>
        <v>V. VIOLA</v>
      </c>
      <c r="F1666" t="s">
        <v>530</v>
      </c>
      <c r="G1666" t="str">
        <f t="shared" ref="G1666:G1729" si="141">B1666&amp;D1666</f>
        <v>62186</v>
      </c>
      <c r="H1666" t="s">
        <v>531</v>
      </c>
      <c r="I1666" t="str">
        <f t="shared" si="137"/>
        <v>62186</v>
      </c>
      <c r="J1666" t="s">
        <v>1571</v>
      </c>
    </row>
    <row r="1667" spans="1:10" x14ac:dyDescent="0.25">
      <c r="A1667">
        <v>79</v>
      </c>
      <c r="B1667" t="str">
        <f t="shared" si="139"/>
        <v>62</v>
      </c>
      <c r="C1667" t="s">
        <v>1751</v>
      </c>
      <c r="D1667" t="str">
        <f>"236"</f>
        <v>236</v>
      </c>
      <c r="E1667" t="str">
        <f t="shared" si="140"/>
        <v>C. HILLSBORO</v>
      </c>
      <c r="F1667" t="s">
        <v>533</v>
      </c>
      <c r="G1667" t="str">
        <f t="shared" si="141"/>
        <v>62236</v>
      </c>
      <c r="H1667" t="s">
        <v>534</v>
      </c>
      <c r="I1667" t="str">
        <f t="shared" ref="I1667:I1730" si="142">B1667&amp;D1667</f>
        <v>62236</v>
      </c>
      <c r="J1667" t="s">
        <v>1754</v>
      </c>
    </row>
    <row r="1668" spans="1:10" x14ac:dyDescent="0.25">
      <c r="A1668">
        <v>79</v>
      </c>
      <c r="B1668" t="str">
        <f t="shared" si="139"/>
        <v>62</v>
      </c>
      <c r="C1668" t="s">
        <v>1751</v>
      </c>
      <c r="D1668" t="str">
        <f>"286"</f>
        <v>286</v>
      </c>
      <c r="E1668" t="str">
        <f t="shared" si="140"/>
        <v>C. VIROQUA</v>
      </c>
      <c r="F1668" t="s">
        <v>533</v>
      </c>
      <c r="G1668" t="str">
        <f t="shared" si="141"/>
        <v>62286</v>
      </c>
      <c r="H1668" t="s">
        <v>534</v>
      </c>
      <c r="I1668" t="str">
        <f t="shared" si="142"/>
        <v>62286</v>
      </c>
      <c r="J1668" t="s">
        <v>1757</v>
      </c>
    </row>
    <row r="1669" spans="1:10" x14ac:dyDescent="0.25">
      <c r="A1669">
        <v>79</v>
      </c>
      <c r="B1669" t="str">
        <f t="shared" si="139"/>
        <v>62</v>
      </c>
      <c r="C1669" t="s">
        <v>1751</v>
      </c>
      <c r="D1669" t="str">
        <f>"291"</f>
        <v>291</v>
      </c>
      <c r="E1669" t="str">
        <f t="shared" si="140"/>
        <v>C. WESTBY</v>
      </c>
      <c r="F1669" t="s">
        <v>533</v>
      </c>
      <c r="G1669" t="str">
        <f t="shared" si="141"/>
        <v>62291</v>
      </c>
      <c r="H1669" t="s">
        <v>534</v>
      </c>
      <c r="I1669" t="str">
        <f t="shared" si="142"/>
        <v>62291</v>
      </c>
      <c r="J1669" t="s">
        <v>1764</v>
      </c>
    </row>
    <row r="1670" spans="1:10" x14ac:dyDescent="0.25">
      <c r="A1670">
        <v>79</v>
      </c>
      <c r="B1670" t="str">
        <f t="shared" ref="B1670:B1684" si="143">"63"</f>
        <v>63</v>
      </c>
      <c r="C1670" t="s">
        <v>1765</v>
      </c>
      <c r="D1670" t="str">
        <f>"002"</f>
        <v>002</v>
      </c>
      <c r="E1670" t="str">
        <f t="shared" si="140"/>
        <v>T. ARBOR VITAE</v>
      </c>
      <c r="F1670" t="s">
        <v>511</v>
      </c>
      <c r="G1670" t="str">
        <f t="shared" si="141"/>
        <v>63002</v>
      </c>
      <c r="H1670" t="s">
        <v>512</v>
      </c>
      <c r="I1670" t="str">
        <f t="shared" si="142"/>
        <v>63002</v>
      </c>
      <c r="J1670" t="s">
        <v>1766</v>
      </c>
    </row>
    <row r="1671" spans="1:10" x14ac:dyDescent="0.25">
      <c r="A1671">
        <v>79</v>
      </c>
      <c r="B1671" t="str">
        <f t="shared" si="143"/>
        <v>63</v>
      </c>
      <c r="C1671" t="s">
        <v>1765</v>
      </c>
      <c r="D1671" t="str">
        <f>"004"</f>
        <v>004</v>
      </c>
      <c r="E1671" t="str">
        <f t="shared" si="140"/>
        <v>T. BOULDER JUNCTION</v>
      </c>
      <c r="F1671" t="s">
        <v>511</v>
      </c>
      <c r="G1671" t="str">
        <f t="shared" si="141"/>
        <v>63004</v>
      </c>
      <c r="H1671" t="s">
        <v>512</v>
      </c>
      <c r="I1671" t="str">
        <f t="shared" si="142"/>
        <v>63004</v>
      </c>
      <c r="J1671" t="s">
        <v>1767</v>
      </c>
    </row>
    <row r="1672" spans="1:10" x14ac:dyDescent="0.25">
      <c r="A1672">
        <v>79</v>
      </c>
      <c r="B1672" t="str">
        <f t="shared" si="143"/>
        <v>63</v>
      </c>
      <c r="C1672" t="s">
        <v>1765</v>
      </c>
      <c r="D1672" t="str">
        <f>"006"</f>
        <v>006</v>
      </c>
      <c r="E1672" t="str">
        <f t="shared" si="140"/>
        <v>T. CLOVERLAND</v>
      </c>
      <c r="F1672" t="s">
        <v>511</v>
      </c>
      <c r="G1672" t="str">
        <f t="shared" si="141"/>
        <v>63006</v>
      </c>
      <c r="H1672" t="s">
        <v>512</v>
      </c>
      <c r="I1672" t="str">
        <f t="shared" si="142"/>
        <v>63006</v>
      </c>
      <c r="J1672" t="s">
        <v>903</v>
      </c>
    </row>
    <row r="1673" spans="1:10" x14ac:dyDescent="0.25">
      <c r="A1673">
        <v>79</v>
      </c>
      <c r="B1673" t="str">
        <f t="shared" si="143"/>
        <v>63</v>
      </c>
      <c r="C1673" t="s">
        <v>1765</v>
      </c>
      <c r="D1673" t="str">
        <f>"008"</f>
        <v>008</v>
      </c>
      <c r="E1673" t="str">
        <f t="shared" si="140"/>
        <v>T. CONOVER</v>
      </c>
      <c r="F1673" t="s">
        <v>511</v>
      </c>
      <c r="G1673" t="str">
        <f t="shared" si="141"/>
        <v>63008</v>
      </c>
      <c r="H1673" t="s">
        <v>512</v>
      </c>
      <c r="I1673" t="str">
        <f t="shared" si="142"/>
        <v>63008</v>
      </c>
      <c r="J1673" t="s">
        <v>1768</v>
      </c>
    </row>
    <row r="1674" spans="1:10" x14ac:dyDescent="0.25">
      <c r="A1674">
        <v>79</v>
      </c>
      <c r="B1674" t="str">
        <f t="shared" si="143"/>
        <v>63</v>
      </c>
      <c r="C1674" t="s">
        <v>1765</v>
      </c>
      <c r="D1674" t="str">
        <f>"010"</f>
        <v>010</v>
      </c>
      <c r="E1674" t="str">
        <f t="shared" si="140"/>
        <v>T. LAC DU FLAMBEAU</v>
      </c>
      <c r="F1674" t="s">
        <v>511</v>
      </c>
      <c r="G1674" t="str">
        <f t="shared" si="141"/>
        <v>63010</v>
      </c>
      <c r="H1674" t="s">
        <v>512</v>
      </c>
      <c r="I1674" t="str">
        <f t="shared" si="142"/>
        <v>63010</v>
      </c>
      <c r="J1674" t="s">
        <v>1769</v>
      </c>
    </row>
    <row r="1675" spans="1:10" x14ac:dyDescent="0.25">
      <c r="A1675">
        <v>79</v>
      </c>
      <c r="B1675" t="str">
        <f t="shared" si="143"/>
        <v>63</v>
      </c>
      <c r="C1675" t="s">
        <v>1765</v>
      </c>
      <c r="D1675" t="str">
        <f>"012"</f>
        <v>012</v>
      </c>
      <c r="E1675" t="str">
        <f t="shared" si="140"/>
        <v>T. LAND O LAKES</v>
      </c>
      <c r="F1675" t="s">
        <v>511</v>
      </c>
      <c r="G1675" t="str">
        <f t="shared" si="141"/>
        <v>63012</v>
      </c>
      <c r="H1675" t="s">
        <v>512</v>
      </c>
      <c r="I1675" t="str">
        <f t="shared" si="142"/>
        <v>63012</v>
      </c>
      <c r="J1675" t="s">
        <v>1770</v>
      </c>
    </row>
    <row r="1676" spans="1:10" x14ac:dyDescent="0.25">
      <c r="A1676">
        <v>79</v>
      </c>
      <c r="B1676" t="str">
        <f t="shared" si="143"/>
        <v>63</v>
      </c>
      <c r="C1676" t="s">
        <v>1765</v>
      </c>
      <c r="D1676" t="str">
        <f>"014"</f>
        <v>014</v>
      </c>
      <c r="E1676" t="str">
        <f t="shared" si="140"/>
        <v>T. LINCOLN</v>
      </c>
      <c r="F1676" t="s">
        <v>511</v>
      </c>
      <c r="G1676" t="str">
        <f t="shared" si="141"/>
        <v>63014</v>
      </c>
      <c r="H1676" t="s">
        <v>512</v>
      </c>
      <c r="I1676" t="str">
        <f t="shared" si="142"/>
        <v>63014</v>
      </c>
      <c r="J1676" t="s">
        <v>520</v>
      </c>
    </row>
    <row r="1677" spans="1:10" x14ac:dyDescent="0.25">
      <c r="A1677">
        <v>79</v>
      </c>
      <c r="B1677" t="str">
        <f t="shared" si="143"/>
        <v>63</v>
      </c>
      <c r="C1677" t="s">
        <v>1765</v>
      </c>
      <c r="D1677" t="str">
        <f>"016"</f>
        <v>016</v>
      </c>
      <c r="E1677" t="str">
        <f t="shared" si="140"/>
        <v>T. MANITOWISH WATERS</v>
      </c>
      <c r="F1677" t="s">
        <v>511</v>
      </c>
      <c r="G1677" t="str">
        <f t="shared" si="141"/>
        <v>63016</v>
      </c>
      <c r="H1677" t="s">
        <v>512</v>
      </c>
      <c r="I1677" t="str">
        <f t="shared" si="142"/>
        <v>63016</v>
      </c>
      <c r="J1677" t="s">
        <v>1771</v>
      </c>
    </row>
    <row r="1678" spans="1:10" x14ac:dyDescent="0.25">
      <c r="A1678">
        <v>79</v>
      </c>
      <c r="B1678" t="str">
        <f t="shared" si="143"/>
        <v>63</v>
      </c>
      <c r="C1678" t="s">
        <v>1765</v>
      </c>
      <c r="D1678" t="str">
        <f>"018"</f>
        <v>018</v>
      </c>
      <c r="E1678" t="str">
        <f t="shared" si="140"/>
        <v>T. PHELPS</v>
      </c>
      <c r="F1678" t="s">
        <v>511</v>
      </c>
      <c r="G1678" t="str">
        <f t="shared" si="141"/>
        <v>63018</v>
      </c>
      <c r="H1678" t="s">
        <v>512</v>
      </c>
      <c r="I1678" t="str">
        <f t="shared" si="142"/>
        <v>63018</v>
      </c>
      <c r="J1678" t="s">
        <v>1772</v>
      </c>
    </row>
    <row r="1679" spans="1:10" x14ac:dyDescent="0.25">
      <c r="A1679">
        <v>79</v>
      </c>
      <c r="B1679" t="str">
        <f t="shared" si="143"/>
        <v>63</v>
      </c>
      <c r="C1679" t="s">
        <v>1765</v>
      </c>
      <c r="D1679" t="str">
        <f>"020"</f>
        <v>020</v>
      </c>
      <c r="E1679" t="str">
        <f t="shared" si="140"/>
        <v>T. PLUM LAKE</v>
      </c>
      <c r="F1679" t="s">
        <v>511</v>
      </c>
      <c r="G1679" t="str">
        <f t="shared" si="141"/>
        <v>63020</v>
      </c>
      <c r="H1679" t="s">
        <v>512</v>
      </c>
      <c r="I1679" t="str">
        <f t="shared" si="142"/>
        <v>63020</v>
      </c>
      <c r="J1679" t="s">
        <v>1773</v>
      </c>
    </row>
    <row r="1680" spans="1:10" x14ac:dyDescent="0.25">
      <c r="A1680">
        <v>79</v>
      </c>
      <c r="B1680" t="str">
        <f t="shared" si="143"/>
        <v>63</v>
      </c>
      <c r="C1680" t="s">
        <v>1765</v>
      </c>
      <c r="D1680" t="str">
        <f>"022"</f>
        <v>022</v>
      </c>
      <c r="E1680" t="str">
        <f t="shared" si="140"/>
        <v>T. PRESQUE ISLE</v>
      </c>
      <c r="F1680" t="s">
        <v>511</v>
      </c>
      <c r="G1680" t="str">
        <f t="shared" si="141"/>
        <v>63022</v>
      </c>
      <c r="H1680" t="s">
        <v>512</v>
      </c>
      <c r="I1680" t="str">
        <f t="shared" si="142"/>
        <v>63022</v>
      </c>
      <c r="J1680" t="s">
        <v>1774</v>
      </c>
    </row>
    <row r="1681" spans="1:10" x14ac:dyDescent="0.25">
      <c r="A1681">
        <v>79</v>
      </c>
      <c r="B1681" t="str">
        <f t="shared" si="143"/>
        <v>63</v>
      </c>
      <c r="C1681" t="s">
        <v>1765</v>
      </c>
      <c r="D1681" t="str">
        <f>"024"</f>
        <v>024</v>
      </c>
      <c r="E1681" t="str">
        <f t="shared" si="140"/>
        <v>T. SAINT GERMAIN</v>
      </c>
      <c r="F1681" t="s">
        <v>511</v>
      </c>
      <c r="G1681" t="str">
        <f t="shared" si="141"/>
        <v>63024</v>
      </c>
      <c r="H1681" t="s">
        <v>512</v>
      </c>
      <c r="I1681" t="str">
        <f t="shared" si="142"/>
        <v>63024</v>
      </c>
      <c r="J1681" t="s">
        <v>1775</v>
      </c>
    </row>
    <row r="1682" spans="1:10" x14ac:dyDescent="0.25">
      <c r="A1682">
        <v>79</v>
      </c>
      <c r="B1682" t="str">
        <f t="shared" si="143"/>
        <v>63</v>
      </c>
      <c r="C1682" t="s">
        <v>1765</v>
      </c>
      <c r="D1682" t="str">
        <f>"026"</f>
        <v>026</v>
      </c>
      <c r="E1682" t="str">
        <f t="shared" si="140"/>
        <v>T. WASHINGTON</v>
      </c>
      <c r="F1682" t="s">
        <v>511</v>
      </c>
      <c r="G1682" t="str">
        <f t="shared" si="141"/>
        <v>63026</v>
      </c>
      <c r="H1682" t="s">
        <v>512</v>
      </c>
      <c r="I1682" t="str">
        <f t="shared" si="142"/>
        <v>63026</v>
      </c>
      <c r="J1682" t="s">
        <v>896</v>
      </c>
    </row>
    <row r="1683" spans="1:10" x14ac:dyDescent="0.25">
      <c r="A1683">
        <v>79</v>
      </c>
      <c r="B1683" t="str">
        <f t="shared" si="143"/>
        <v>63</v>
      </c>
      <c r="C1683" t="s">
        <v>1765</v>
      </c>
      <c r="D1683" t="str">
        <f>"028"</f>
        <v>028</v>
      </c>
      <c r="E1683" t="str">
        <f t="shared" si="140"/>
        <v>T. WINCHESTER</v>
      </c>
      <c r="F1683" t="s">
        <v>511</v>
      </c>
      <c r="G1683" t="str">
        <f t="shared" si="141"/>
        <v>63028</v>
      </c>
      <c r="H1683" t="s">
        <v>512</v>
      </c>
      <c r="I1683" t="str">
        <f t="shared" si="142"/>
        <v>63028</v>
      </c>
      <c r="J1683" t="s">
        <v>1776</v>
      </c>
    </row>
    <row r="1684" spans="1:10" x14ac:dyDescent="0.25">
      <c r="A1684">
        <v>79</v>
      </c>
      <c r="B1684" t="str">
        <f t="shared" si="143"/>
        <v>63</v>
      </c>
      <c r="C1684" t="s">
        <v>1765</v>
      </c>
      <c r="D1684" t="str">
        <f>"221"</f>
        <v>221</v>
      </c>
      <c r="E1684" t="str">
        <f t="shared" si="140"/>
        <v>C. EAGLE RIVER</v>
      </c>
      <c r="F1684" t="s">
        <v>533</v>
      </c>
      <c r="G1684" t="str">
        <f t="shared" si="141"/>
        <v>63221</v>
      </c>
      <c r="H1684" t="s">
        <v>534</v>
      </c>
      <c r="I1684" t="str">
        <f t="shared" si="142"/>
        <v>63221</v>
      </c>
      <c r="J1684" t="s">
        <v>1777</v>
      </c>
    </row>
    <row r="1685" spans="1:10" x14ac:dyDescent="0.25">
      <c r="A1685">
        <v>76</v>
      </c>
      <c r="B1685" t="str">
        <f t="shared" ref="B1685:B1714" si="144">"64"</f>
        <v>64</v>
      </c>
      <c r="C1685" t="s">
        <v>1778</v>
      </c>
      <c r="D1685" t="str">
        <f>"002"</f>
        <v>002</v>
      </c>
      <c r="E1685" t="str">
        <f t="shared" si="140"/>
        <v>T. BLOOMFIELD</v>
      </c>
      <c r="F1685" t="s">
        <v>511</v>
      </c>
      <c r="G1685" t="str">
        <f t="shared" si="141"/>
        <v>64002</v>
      </c>
      <c r="H1685" t="s">
        <v>512</v>
      </c>
      <c r="I1685" t="str">
        <f t="shared" si="142"/>
        <v>64002</v>
      </c>
      <c r="J1685" t="s">
        <v>1779</v>
      </c>
    </row>
    <row r="1686" spans="1:10" x14ac:dyDescent="0.25">
      <c r="A1686">
        <v>76</v>
      </c>
      <c r="B1686" t="str">
        <f t="shared" si="144"/>
        <v>64</v>
      </c>
      <c r="C1686" t="s">
        <v>1778</v>
      </c>
      <c r="D1686" t="str">
        <f>"004"</f>
        <v>004</v>
      </c>
      <c r="E1686" t="str">
        <f t="shared" si="140"/>
        <v>T. DARIEN</v>
      </c>
      <c r="F1686" t="s">
        <v>511</v>
      </c>
      <c r="G1686" t="str">
        <f t="shared" si="141"/>
        <v>64004</v>
      </c>
      <c r="H1686" t="s">
        <v>512</v>
      </c>
      <c r="I1686" t="str">
        <f t="shared" si="142"/>
        <v>64004</v>
      </c>
      <c r="J1686" t="s">
        <v>1780</v>
      </c>
    </row>
    <row r="1687" spans="1:10" x14ac:dyDescent="0.25">
      <c r="A1687">
        <v>76</v>
      </c>
      <c r="B1687" t="str">
        <f t="shared" si="144"/>
        <v>64</v>
      </c>
      <c r="C1687" t="s">
        <v>1778</v>
      </c>
      <c r="D1687" t="str">
        <f>"006"</f>
        <v>006</v>
      </c>
      <c r="E1687" t="str">
        <f t="shared" si="140"/>
        <v>T. DELAVAN</v>
      </c>
      <c r="F1687" t="s">
        <v>511</v>
      </c>
      <c r="G1687" t="str">
        <f t="shared" si="141"/>
        <v>64006</v>
      </c>
      <c r="H1687" t="s">
        <v>512</v>
      </c>
      <c r="I1687" t="str">
        <f t="shared" si="142"/>
        <v>64006</v>
      </c>
      <c r="J1687" t="s">
        <v>1781</v>
      </c>
    </row>
    <row r="1688" spans="1:10" x14ac:dyDescent="0.25">
      <c r="A1688">
        <v>76</v>
      </c>
      <c r="B1688" t="str">
        <f t="shared" si="144"/>
        <v>64</v>
      </c>
      <c r="C1688" t="s">
        <v>1778</v>
      </c>
      <c r="D1688" t="str">
        <f>"008"</f>
        <v>008</v>
      </c>
      <c r="E1688" t="str">
        <f t="shared" si="140"/>
        <v>T. EAST TROY</v>
      </c>
      <c r="F1688" t="s">
        <v>511</v>
      </c>
      <c r="G1688" t="str">
        <f t="shared" si="141"/>
        <v>64008</v>
      </c>
      <c r="H1688" t="s">
        <v>512</v>
      </c>
      <c r="I1688" t="str">
        <f t="shared" si="142"/>
        <v>64008</v>
      </c>
      <c r="J1688" t="s">
        <v>1782</v>
      </c>
    </row>
    <row r="1689" spans="1:10" x14ac:dyDescent="0.25">
      <c r="A1689">
        <v>76</v>
      </c>
      <c r="B1689" t="str">
        <f t="shared" si="144"/>
        <v>64</v>
      </c>
      <c r="C1689" t="s">
        <v>1778</v>
      </c>
      <c r="D1689" t="str">
        <f>"010"</f>
        <v>010</v>
      </c>
      <c r="E1689" t="str">
        <f t="shared" si="140"/>
        <v>T. GENEVA</v>
      </c>
      <c r="F1689" t="s">
        <v>511</v>
      </c>
      <c r="G1689" t="str">
        <f t="shared" si="141"/>
        <v>64010</v>
      </c>
      <c r="H1689" t="s">
        <v>512</v>
      </c>
      <c r="I1689" t="str">
        <f t="shared" si="142"/>
        <v>64010</v>
      </c>
      <c r="J1689" t="s">
        <v>1783</v>
      </c>
    </row>
    <row r="1690" spans="1:10" x14ac:dyDescent="0.25">
      <c r="A1690">
        <v>76</v>
      </c>
      <c r="B1690" t="str">
        <f t="shared" si="144"/>
        <v>64</v>
      </c>
      <c r="C1690" t="s">
        <v>1778</v>
      </c>
      <c r="D1690" t="str">
        <f>"012"</f>
        <v>012</v>
      </c>
      <c r="E1690" t="str">
        <f t="shared" si="140"/>
        <v>T. LA FAYETTE</v>
      </c>
      <c r="F1690" t="s">
        <v>511</v>
      </c>
      <c r="G1690" t="str">
        <f t="shared" si="141"/>
        <v>64012</v>
      </c>
      <c r="H1690" t="s">
        <v>512</v>
      </c>
      <c r="I1690" t="str">
        <f t="shared" si="142"/>
        <v>64012</v>
      </c>
      <c r="J1690" t="s">
        <v>1358</v>
      </c>
    </row>
    <row r="1691" spans="1:10" x14ac:dyDescent="0.25">
      <c r="A1691">
        <v>76</v>
      </c>
      <c r="B1691" t="str">
        <f t="shared" si="144"/>
        <v>64</v>
      </c>
      <c r="C1691" t="s">
        <v>1778</v>
      </c>
      <c r="D1691" t="str">
        <f>"014"</f>
        <v>014</v>
      </c>
      <c r="E1691" t="str">
        <f t="shared" si="140"/>
        <v>T. LA GRANGE</v>
      </c>
      <c r="F1691" t="s">
        <v>511</v>
      </c>
      <c r="G1691" t="str">
        <f t="shared" si="141"/>
        <v>64014</v>
      </c>
      <c r="H1691" t="s">
        <v>512</v>
      </c>
      <c r="I1691" t="str">
        <f t="shared" si="142"/>
        <v>64014</v>
      </c>
      <c r="J1691" t="s">
        <v>1359</v>
      </c>
    </row>
    <row r="1692" spans="1:10" x14ac:dyDescent="0.25">
      <c r="A1692">
        <v>76</v>
      </c>
      <c r="B1692" t="str">
        <f t="shared" si="144"/>
        <v>64</v>
      </c>
      <c r="C1692" t="s">
        <v>1778</v>
      </c>
      <c r="D1692" t="str">
        <f>"016"</f>
        <v>016</v>
      </c>
      <c r="E1692" t="str">
        <f t="shared" si="140"/>
        <v>T. LINN</v>
      </c>
      <c r="F1692" t="s">
        <v>511</v>
      </c>
      <c r="G1692" t="str">
        <f t="shared" si="141"/>
        <v>64016</v>
      </c>
      <c r="H1692" t="s">
        <v>512</v>
      </c>
      <c r="I1692" t="str">
        <f t="shared" si="142"/>
        <v>64016</v>
      </c>
      <c r="J1692" t="s">
        <v>1784</v>
      </c>
    </row>
    <row r="1693" spans="1:10" x14ac:dyDescent="0.25">
      <c r="A1693">
        <v>76</v>
      </c>
      <c r="B1693" t="str">
        <f t="shared" si="144"/>
        <v>64</v>
      </c>
      <c r="C1693" t="s">
        <v>1778</v>
      </c>
      <c r="D1693" t="str">
        <f>"018"</f>
        <v>018</v>
      </c>
      <c r="E1693" t="str">
        <f t="shared" si="140"/>
        <v>T. LYONS</v>
      </c>
      <c r="F1693" t="s">
        <v>511</v>
      </c>
      <c r="G1693" t="str">
        <f t="shared" si="141"/>
        <v>64018</v>
      </c>
      <c r="H1693" t="s">
        <v>512</v>
      </c>
      <c r="I1693" t="str">
        <f t="shared" si="142"/>
        <v>64018</v>
      </c>
      <c r="J1693" t="s">
        <v>1785</v>
      </c>
    </row>
    <row r="1694" spans="1:10" x14ac:dyDescent="0.25">
      <c r="A1694">
        <v>76</v>
      </c>
      <c r="B1694" t="str">
        <f t="shared" si="144"/>
        <v>64</v>
      </c>
      <c r="C1694" t="s">
        <v>1778</v>
      </c>
      <c r="D1694" t="str">
        <f>"020"</f>
        <v>020</v>
      </c>
      <c r="E1694" t="str">
        <f t="shared" si="140"/>
        <v>T. RICHMOND</v>
      </c>
      <c r="F1694" t="s">
        <v>511</v>
      </c>
      <c r="G1694" t="str">
        <f t="shared" si="141"/>
        <v>64020</v>
      </c>
      <c r="H1694" t="s">
        <v>512</v>
      </c>
      <c r="I1694" t="str">
        <f t="shared" si="142"/>
        <v>64020</v>
      </c>
      <c r="J1694" t="s">
        <v>1620</v>
      </c>
    </row>
    <row r="1695" spans="1:10" x14ac:dyDescent="0.25">
      <c r="A1695">
        <v>76</v>
      </c>
      <c r="B1695" t="str">
        <f t="shared" si="144"/>
        <v>64</v>
      </c>
      <c r="C1695" t="s">
        <v>1778</v>
      </c>
      <c r="D1695" t="str">
        <f>"022"</f>
        <v>022</v>
      </c>
      <c r="E1695" t="str">
        <f t="shared" si="140"/>
        <v>T. SHARON</v>
      </c>
      <c r="F1695" t="s">
        <v>511</v>
      </c>
      <c r="G1695" t="str">
        <f t="shared" si="141"/>
        <v>64022</v>
      </c>
      <c r="H1695" t="s">
        <v>512</v>
      </c>
      <c r="I1695" t="str">
        <f t="shared" si="142"/>
        <v>64022</v>
      </c>
      <c r="J1695" t="s">
        <v>1514</v>
      </c>
    </row>
    <row r="1696" spans="1:10" x14ac:dyDescent="0.25">
      <c r="A1696">
        <v>76</v>
      </c>
      <c r="B1696" t="str">
        <f t="shared" si="144"/>
        <v>64</v>
      </c>
      <c r="C1696" t="s">
        <v>1778</v>
      </c>
      <c r="D1696" t="str">
        <f>"024"</f>
        <v>024</v>
      </c>
      <c r="E1696" t="str">
        <f t="shared" si="140"/>
        <v>T. SPRING PRAIRIE</v>
      </c>
      <c r="F1696" t="s">
        <v>511</v>
      </c>
      <c r="G1696" t="str">
        <f t="shared" si="141"/>
        <v>64024</v>
      </c>
      <c r="H1696" t="s">
        <v>512</v>
      </c>
      <c r="I1696" t="str">
        <f t="shared" si="142"/>
        <v>64024</v>
      </c>
      <c r="J1696" t="s">
        <v>1786</v>
      </c>
    </row>
    <row r="1697" spans="1:10" x14ac:dyDescent="0.25">
      <c r="A1697">
        <v>76</v>
      </c>
      <c r="B1697" t="str">
        <f t="shared" si="144"/>
        <v>64</v>
      </c>
      <c r="C1697" t="s">
        <v>1778</v>
      </c>
      <c r="D1697" t="str">
        <f>"026"</f>
        <v>026</v>
      </c>
      <c r="E1697" t="str">
        <f t="shared" si="140"/>
        <v>T. SUGAR CREEK</v>
      </c>
      <c r="F1697" t="s">
        <v>511</v>
      </c>
      <c r="G1697" t="str">
        <f t="shared" si="141"/>
        <v>64026</v>
      </c>
      <c r="H1697" t="s">
        <v>512</v>
      </c>
      <c r="I1697" t="str">
        <f t="shared" si="142"/>
        <v>64026</v>
      </c>
      <c r="J1697" t="s">
        <v>1787</v>
      </c>
    </row>
    <row r="1698" spans="1:10" x14ac:dyDescent="0.25">
      <c r="A1698">
        <v>76</v>
      </c>
      <c r="B1698" t="str">
        <f t="shared" si="144"/>
        <v>64</v>
      </c>
      <c r="C1698" t="s">
        <v>1778</v>
      </c>
      <c r="D1698" t="str">
        <f>"028"</f>
        <v>028</v>
      </c>
      <c r="E1698" t="str">
        <f t="shared" si="140"/>
        <v>T. TROY</v>
      </c>
      <c r="F1698" t="s">
        <v>511</v>
      </c>
      <c r="G1698" t="str">
        <f t="shared" si="141"/>
        <v>64028</v>
      </c>
      <c r="H1698" t="s">
        <v>512</v>
      </c>
      <c r="I1698" t="str">
        <f t="shared" si="142"/>
        <v>64028</v>
      </c>
      <c r="J1698" t="s">
        <v>1625</v>
      </c>
    </row>
    <row r="1699" spans="1:10" x14ac:dyDescent="0.25">
      <c r="A1699">
        <v>76</v>
      </c>
      <c r="B1699" t="str">
        <f t="shared" si="144"/>
        <v>64</v>
      </c>
      <c r="C1699" t="s">
        <v>1778</v>
      </c>
      <c r="D1699" t="str">
        <f>"030"</f>
        <v>030</v>
      </c>
      <c r="E1699" t="str">
        <f t="shared" si="140"/>
        <v>T. WALWORTH</v>
      </c>
      <c r="F1699" t="s">
        <v>511</v>
      </c>
      <c r="G1699" t="str">
        <f t="shared" si="141"/>
        <v>64030</v>
      </c>
      <c r="H1699" t="s">
        <v>512</v>
      </c>
      <c r="I1699" t="str">
        <f t="shared" si="142"/>
        <v>64030</v>
      </c>
      <c r="J1699" t="s">
        <v>1788</v>
      </c>
    </row>
    <row r="1700" spans="1:10" x14ac:dyDescent="0.25">
      <c r="A1700">
        <v>76</v>
      </c>
      <c r="B1700" t="str">
        <f t="shared" si="144"/>
        <v>64</v>
      </c>
      <c r="C1700" t="s">
        <v>1778</v>
      </c>
      <c r="D1700" t="str">
        <f>"032"</f>
        <v>032</v>
      </c>
      <c r="E1700" t="str">
        <f t="shared" si="140"/>
        <v>T. WHITEWATER</v>
      </c>
      <c r="F1700" t="s">
        <v>511</v>
      </c>
      <c r="G1700" t="str">
        <f t="shared" si="141"/>
        <v>64032</v>
      </c>
      <c r="H1700" t="s">
        <v>512</v>
      </c>
      <c r="I1700" t="str">
        <f t="shared" si="142"/>
        <v>64032</v>
      </c>
      <c r="J1700" t="s">
        <v>1129</v>
      </c>
    </row>
    <row r="1701" spans="1:10" x14ac:dyDescent="0.25">
      <c r="A1701">
        <v>76</v>
      </c>
      <c r="B1701" t="str">
        <f t="shared" si="144"/>
        <v>64</v>
      </c>
      <c r="C1701" t="s">
        <v>1778</v>
      </c>
      <c r="D1701" t="str">
        <f>"115"</f>
        <v>115</v>
      </c>
      <c r="E1701" t="str">
        <f t="shared" si="140"/>
        <v>V. BLOOMFIELD</v>
      </c>
      <c r="F1701" t="s">
        <v>530</v>
      </c>
      <c r="G1701" t="str">
        <f t="shared" si="141"/>
        <v>64115</v>
      </c>
      <c r="H1701" t="s">
        <v>531</v>
      </c>
      <c r="I1701" t="str">
        <f t="shared" si="142"/>
        <v>64115</v>
      </c>
      <c r="J1701" t="s">
        <v>1779</v>
      </c>
    </row>
    <row r="1702" spans="1:10" x14ac:dyDescent="0.25">
      <c r="A1702">
        <v>76</v>
      </c>
      <c r="B1702" t="str">
        <f t="shared" si="144"/>
        <v>64</v>
      </c>
      <c r="C1702" t="s">
        <v>1778</v>
      </c>
      <c r="D1702" t="str">
        <f>"116"</f>
        <v>116</v>
      </c>
      <c r="E1702" t="str">
        <f t="shared" si="140"/>
        <v>V. DARIEN</v>
      </c>
      <c r="F1702" t="s">
        <v>530</v>
      </c>
      <c r="G1702" t="str">
        <f t="shared" si="141"/>
        <v>64116</v>
      </c>
      <c r="H1702" t="s">
        <v>531</v>
      </c>
      <c r="I1702" t="str">
        <f t="shared" si="142"/>
        <v>64116</v>
      </c>
      <c r="J1702" t="s">
        <v>1780</v>
      </c>
    </row>
    <row r="1703" spans="1:10" x14ac:dyDescent="0.25">
      <c r="A1703">
        <v>76</v>
      </c>
      <c r="B1703" t="str">
        <f t="shared" si="144"/>
        <v>64</v>
      </c>
      <c r="C1703" t="s">
        <v>1778</v>
      </c>
      <c r="D1703" t="str">
        <f>"121"</f>
        <v>121</v>
      </c>
      <c r="E1703" t="str">
        <f t="shared" si="140"/>
        <v>V. EAST TROY</v>
      </c>
      <c r="F1703" t="s">
        <v>530</v>
      </c>
      <c r="G1703" t="str">
        <f t="shared" si="141"/>
        <v>64121</v>
      </c>
      <c r="H1703" t="s">
        <v>531</v>
      </c>
      <c r="I1703" t="str">
        <f t="shared" si="142"/>
        <v>64121</v>
      </c>
      <c r="J1703" t="s">
        <v>1782</v>
      </c>
    </row>
    <row r="1704" spans="1:10" x14ac:dyDescent="0.25">
      <c r="A1704">
        <v>76</v>
      </c>
      <c r="B1704" t="str">
        <f t="shared" si="144"/>
        <v>64</v>
      </c>
      <c r="C1704" t="s">
        <v>1778</v>
      </c>
      <c r="D1704" t="str">
        <f>"126"</f>
        <v>126</v>
      </c>
      <c r="E1704" t="str">
        <f t="shared" si="140"/>
        <v>V. FONTANA</v>
      </c>
      <c r="F1704" t="s">
        <v>530</v>
      </c>
      <c r="G1704" t="str">
        <f t="shared" si="141"/>
        <v>64126</v>
      </c>
      <c r="H1704" t="s">
        <v>531</v>
      </c>
      <c r="I1704" t="str">
        <f t="shared" si="142"/>
        <v>64126</v>
      </c>
      <c r="J1704" t="s">
        <v>1789</v>
      </c>
    </row>
    <row r="1705" spans="1:10" x14ac:dyDescent="0.25">
      <c r="A1705">
        <v>76</v>
      </c>
      <c r="B1705" t="str">
        <f t="shared" si="144"/>
        <v>64</v>
      </c>
      <c r="C1705" t="s">
        <v>1778</v>
      </c>
      <c r="D1705" t="str">
        <f>"131"</f>
        <v>131</v>
      </c>
      <c r="E1705" t="str">
        <f t="shared" si="140"/>
        <v>V. GENOA CITY</v>
      </c>
      <c r="F1705" t="s">
        <v>530</v>
      </c>
      <c r="G1705" t="str">
        <f t="shared" si="141"/>
        <v>64131</v>
      </c>
      <c r="H1705" t="s">
        <v>531</v>
      </c>
      <c r="I1705" t="str">
        <f t="shared" si="142"/>
        <v>64131</v>
      </c>
      <c r="J1705" t="s">
        <v>1160</v>
      </c>
    </row>
    <row r="1706" spans="1:10" x14ac:dyDescent="0.25">
      <c r="A1706">
        <v>76</v>
      </c>
      <c r="B1706" t="str">
        <f t="shared" si="144"/>
        <v>64</v>
      </c>
      <c r="C1706" t="s">
        <v>1778</v>
      </c>
      <c r="D1706" t="str">
        <f>"153"</f>
        <v>153</v>
      </c>
      <c r="E1706" t="str">
        <f t="shared" si="140"/>
        <v>V. MUKWONAGO</v>
      </c>
      <c r="F1706" t="s">
        <v>530</v>
      </c>
      <c r="G1706" t="str">
        <f t="shared" si="141"/>
        <v>64153</v>
      </c>
      <c r="H1706" t="s">
        <v>531</v>
      </c>
      <c r="I1706" t="str">
        <f t="shared" si="142"/>
        <v>64153</v>
      </c>
      <c r="J1706" t="s">
        <v>1790</v>
      </c>
    </row>
    <row r="1707" spans="1:10" x14ac:dyDescent="0.25">
      <c r="A1707">
        <v>76</v>
      </c>
      <c r="B1707" t="str">
        <f t="shared" si="144"/>
        <v>64</v>
      </c>
      <c r="C1707" t="s">
        <v>1778</v>
      </c>
      <c r="D1707" t="str">
        <f>"181"</f>
        <v>181</v>
      </c>
      <c r="E1707" t="str">
        <f t="shared" si="140"/>
        <v>V. SHARON</v>
      </c>
      <c r="F1707" t="s">
        <v>530</v>
      </c>
      <c r="G1707" t="str">
        <f t="shared" si="141"/>
        <v>64181</v>
      </c>
      <c r="H1707" t="s">
        <v>531</v>
      </c>
      <c r="I1707" t="str">
        <f t="shared" si="142"/>
        <v>64181</v>
      </c>
      <c r="J1707" t="s">
        <v>1514</v>
      </c>
    </row>
    <row r="1708" spans="1:10" x14ac:dyDescent="0.25">
      <c r="A1708">
        <v>76</v>
      </c>
      <c r="B1708" t="str">
        <f t="shared" si="144"/>
        <v>64</v>
      </c>
      <c r="C1708" t="s">
        <v>1778</v>
      </c>
      <c r="D1708" t="str">
        <f>"191"</f>
        <v>191</v>
      </c>
      <c r="E1708" t="str">
        <f t="shared" si="140"/>
        <v>V. WALWORTH</v>
      </c>
      <c r="F1708" t="s">
        <v>530</v>
      </c>
      <c r="G1708" t="str">
        <f t="shared" si="141"/>
        <v>64191</v>
      </c>
      <c r="H1708" t="s">
        <v>531</v>
      </c>
      <c r="I1708" t="str">
        <f t="shared" si="142"/>
        <v>64191</v>
      </c>
      <c r="J1708" t="s">
        <v>1788</v>
      </c>
    </row>
    <row r="1709" spans="1:10" x14ac:dyDescent="0.25">
      <c r="A1709">
        <v>76</v>
      </c>
      <c r="B1709" t="str">
        <f t="shared" si="144"/>
        <v>64</v>
      </c>
      <c r="C1709" t="s">
        <v>1778</v>
      </c>
      <c r="D1709" t="str">
        <f>"192"</f>
        <v>192</v>
      </c>
      <c r="E1709" t="str">
        <f t="shared" si="140"/>
        <v>V. WILLIAMS BAY</v>
      </c>
      <c r="F1709" t="s">
        <v>530</v>
      </c>
      <c r="G1709" t="str">
        <f t="shared" si="141"/>
        <v>64192</v>
      </c>
      <c r="H1709" t="s">
        <v>531</v>
      </c>
      <c r="I1709" t="str">
        <f t="shared" si="142"/>
        <v>64192</v>
      </c>
      <c r="J1709" t="s">
        <v>1791</v>
      </c>
    </row>
    <row r="1710" spans="1:10" x14ac:dyDescent="0.25">
      <c r="A1710">
        <v>76</v>
      </c>
      <c r="B1710" t="str">
        <f t="shared" si="144"/>
        <v>64</v>
      </c>
      <c r="C1710" t="s">
        <v>1778</v>
      </c>
      <c r="D1710" t="str">
        <f>"206"</f>
        <v>206</v>
      </c>
      <c r="E1710" t="str">
        <f t="shared" si="140"/>
        <v>C. BURLINGTON</v>
      </c>
      <c r="F1710" t="s">
        <v>533</v>
      </c>
      <c r="G1710" t="str">
        <f t="shared" si="141"/>
        <v>64206</v>
      </c>
      <c r="H1710" t="s">
        <v>534</v>
      </c>
      <c r="I1710" t="str">
        <f t="shared" si="142"/>
        <v>64206</v>
      </c>
      <c r="J1710" t="s">
        <v>1543</v>
      </c>
    </row>
    <row r="1711" spans="1:10" x14ac:dyDescent="0.25">
      <c r="A1711">
        <v>76</v>
      </c>
      <c r="B1711" t="str">
        <f t="shared" si="144"/>
        <v>64</v>
      </c>
      <c r="C1711" t="s">
        <v>1778</v>
      </c>
      <c r="D1711" t="str">
        <f>"216"</f>
        <v>216</v>
      </c>
      <c r="E1711" t="str">
        <f t="shared" si="140"/>
        <v>C. DELAVAN</v>
      </c>
      <c r="F1711" t="s">
        <v>533</v>
      </c>
      <c r="G1711" t="str">
        <f t="shared" si="141"/>
        <v>64216</v>
      </c>
      <c r="H1711" t="s">
        <v>534</v>
      </c>
      <c r="I1711" t="str">
        <f t="shared" si="142"/>
        <v>64216</v>
      </c>
      <c r="J1711" t="s">
        <v>1781</v>
      </c>
    </row>
    <row r="1712" spans="1:10" x14ac:dyDescent="0.25">
      <c r="A1712">
        <v>76</v>
      </c>
      <c r="B1712" t="str">
        <f t="shared" si="144"/>
        <v>64</v>
      </c>
      <c r="C1712" t="s">
        <v>1778</v>
      </c>
      <c r="D1712" t="str">
        <f>"221"</f>
        <v>221</v>
      </c>
      <c r="E1712" t="str">
        <f t="shared" si="140"/>
        <v>C. ELKHORN</v>
      </c>
      <c r="F1712" t="s">
        <v>533</v>
      </c>
      <c r="G1712" t="str">
        <f t="shared" si="141"/>
        <v>64221</v>
      </c>
      <c r="H1712" t="s">
        <v>534</v>
      </c>
      <c r="I1712" t="str">
        <f t="shared" si="142"/>
        <v>64221</v>
      </c>
      <c r="J1712" t="s">
        <v>1792</v>
      </c>
    </row>
    <row r="1713" spans="1:10" x14ac:dyDescent="0.25">
      <c r="A1713">
        <v>76</v>
      </c>
      <c r="B1713" t="str">
        <f t="shared" si="144"/>
        <v>64</v>
      </c>
      <c r="C1713" t="s">
        <v>1778</v>
      </c>
      <c r="D1713" t="str">
        <f>"246"</f>
        <v>246</v>
      </c>
      <c r="E1713" t="str">
        <f t="shared" si="140"/>
        <v>C. LAKE GENEVA</v>
      </c>
      <c r="F1713" t="s">
        <v>533</v>
      </c>
      <c r="G1713" t="str">
        <f t="shared" si="141"/>
        <v>64246</v>
      </c>
      <c r="H1713" t="s">
        <v>534</v>
      </c>
      <c r="I1713" t="str">
        <f t="shared" si="142"/>
        <v>64246</v>
      </c>
      <c r="J1713" t="s">
        <v>1793</v>
      </c>
    </row>
    <row r="1714" spans="1:10" x14ac:dyDescent="0.25">
      <c r="A1714">
        <v>76</v>
      </c>
      <c r="B1714" t="str">
        <f t="shared" si="144"/>
        <v>64</v>
      </c>
      <c r="C1714" t="s">
        <v>1778</v>
      </c>
      <c r="D1714" t="str">
        <f>"291"</f>
        <v>291</v>
      </c>
      <c r="E1714" t="str">
        <f t="shared" si="140"/>
        <v>C. WHITEWATER</v>
      </c>
      <c r="F1714" t="s">
        <v>533</v>
      </c>
      <c r="G1714" t="str">
        <f t="shared" si="141"/>
        <v>64291</v>
      </c>
      <c r="H1714" t="s">
        <v>534</v>
      </c>
      <c r="I1714" t="str">
        <f t="shared" si="142"/>
        <v>64291</v>
      </c>
      <c r="J1714" t="s">
        <v>1129</v>
      </c>
    </row>
    <row r="1715" spans="1:10" x14ac:dyDescent="0.25">
      <c r="A1715">
        <v>79</v>
      </c>
      <c r="B1715" t="str">
        <f t="shared" ref="B1715:B1739" si="145">"65"</f>
        <v>65</v>
      </c>
      <c r="C1715" t="s">
        <v>1794</v>
      </c>
      <c r="D1715" t="str">
        <f>"002"</f>
        <v>002</v>
      </c>
      <c r="E1715" t="str">
        <f t="shared" si="140"/>
        <v>T. BARRONETT</v>
      </c>
      <c r="F1715" t="s">
        <v>511</v>
      </c>
      <c r="G1715" t="str">
        <f t="shared" si="141"/>
        <v>65002</v>
      </c>
      <c r="H1715" t="s">
        <v>512</v>
      </c>
      <c r="I1715" t="str">
        <f t="shared" si="142"/>
        <v>65002</v>
      </c>
      <c r="J1715" t="s">
        <v>1795</v>
      </c>
    </row>
    <row r="1716" spans="1:10" x14ac:dyDescent="0.25">
      <c r="A1716">
        <v>79</v>
      </c>
      <c r="B1716" t="str">
        <f t="shared" si="145"/>
        <v>65</v>
      </c>
      <c r="C1716" t="s">
        <v>1794</v>
      </c>
      <c r="D1716" t="str">
        <f>"004"</f>
        <v>004</v>
      </c>
      <c r="E1716" t="str">
        <f t="shared" si="140"/>
        <v>T. BASHAW</v>
      </c>
      <c r="F1716" t="s">
        <v>511</v>
      </c>
      <c r="G1716" t="str">
        <f t="shared" si="141"/>
        <v>65004</v>
      </c>
      <c r="H1716" t="s">
        <v>512</v>
      </c>
      <c r="I1716" t="str">
        <f t="shared" si="142"/>
        <v>65004</v>
      </c>
      <c r="J1716" t="s">
        <v>1796</v>
      </c>
    </row>
    <row r="1717" spans="1:10" x14ac:dyDescent="0.25">
      <c r="A1717">
        <v>79</v>
      </c>
      <c r="B1717" t="str">
        <f t="shared" si="145"/>
        <v>65</v>
      </c>
      <c r="C1717" t="s">
        <v>1794</v>
      </c>
      <c r="D1717" t="str">
        <f>"006"</f>
        <v>006</v>
      </c>
      <c r="E1717" t="str">
        <f t="shared" si="140"/>
        <v>T. BASS LAKE</v>
      </c>
      <c r="F1717" t="s">
        <v>511</v>
      </c>
      <c r="G1717" t="str">
        <f t="shared" si="141"/>
        <v>65006</v>
      </c>
      <c r="H1717" t="s">
        <v>512</v>
      </c>
      <c r="I1717" t="str">
        <f t="shared" si="142"/>
        <v>65006</v>
      </c>
      <c r="J1717" t="s">
        <v>1657</v>
      </c>
    </row>
    <row r="1718" spans="1:10" x14ac:dyDescent="0.25">
      <c r="A1718">
        <v>79</v>
      </c>
      <c r="B1718" t="str">
        <f t="shared" si="145"/>
        <v>65</v>
      </c>
      <c r="C1718" t="s">
        <v>1794</v>
      </c>
      <c r="D1718" t="str">
        <f>"008"</f>
        <v>008</v>
      </c>
      <c r="E1718" t="str">
        <f t="shared" si="140"/>
        <v>T. BEAVER BROOK</v>
      </c>
      <c r="F1718" t="s">
        <v>511</v>
      </c>
      <c r="G1718" t="str">
        <f t="shared" si="141"/>
        <v>65008</v>
      </c>
      <c r="H1718" t="s">
        <v>512</v>
      </c>
      <c r="I1718" t="str">
        <f t="shared" si="142"/>
        <v>65008</v>
      </c>
      <c r="J1718" t="s">
        <v>1797</v>
      </c>
    </row>
    <row r="1719" spans="1:10" x14ac:dyDescent="0.25">
      <c r="A1719">
        <v>79</v>
      </c>
      <c r="B1719" t="str">
        <f t="shared" si="145"/>
        <v>65</v>
      </c>
      <c r="C1719" t="s">
        <v>1794</v>
      </c>
      <c r="D1719" t="str">
        <f>"010"</f>
        <v>010</v>
      </c>
      <c r="E1719" t="str">
        <f t="shared" si="140"/>
        <v>T. BIRCHWOOD</v>
      </c>
      <c r="F1719" t="s">
        <v>511</v>
      </c>
      <c r="G1719" t="str">
        <f t="shared" si="141"/>
        <v>65010</v>
      </c>
      <c r="H1719" t="s">
        <v>512</v>
      </c>
      <c r="I1719" t="str">
        <f t="shared" si="142"/>
        <v>65010</v>
      </c>
      <c r="J1719" t="s">
        <v>1798</v>
      </c>
    </row>
    <row r="1720" spans="1:10" x14ac:dyDescent="0.25">
      <c r="A1720">
        <v>79</v>
      </c>
      <c r="B1720" t="str">
        <f t="shared" si="145"/>
        <v>65</v>
      </c>
      <c r="C1720" t="s">
        <v>1794</v>
      </c>
      <c r="D1720" t="str">
        <f>"012"</f>
        <v>012</v>
      </c>
      <c r="E1720" t="str">
        <f t="shared" si="140"/>
        <v>T. BROOKLYN</v>
      </c>
      <c r="F1720" t="s">
        <v>511</v>
      </c>
      <c r="G1720" t="str">
        <f t="shared" si="141"/>
        <v>65012</v>
      </c>
      <c r="H1720" t="s">
        <v>512</v>
      </c>
      <c r="I1720" t="str">
        <f t="shared" si="142"/>
        <v>65012</v>
      </c>
      <c r="J1720" t="s">
        <v>834</v>
      </c>
    </row>
    <row r="1721" spans="1:10" x14ac:dyDescent="0.25">
      <c r="A1721">
        <v>79</v>
      </c>
      <c r="B1721" t="str">
        <f t="shared" si="145"/>
        <v>65</v>
      </c>
      <c r="C1721" t="s">
        <v>1794</v>
      </c>
      <c r="D1721" t="str">
        <f>"014"</f>
        <v>014</v>
      </c>
      <c r="E1721" t="str">
        <f t="shared" si="140"/>
        <v>T. CASEY</v>
      </c>
      <c r="F1721" t="s">
        <v>511</v>
      </c>
      <c r="G1721" t="str">
        <f t="shared" si="141"/>
        <v>65014</v>
      </c>
      <c r="H1721" t="s">
        <v>512</v>
      </c>
      <c r="I1721" t="str">
        <f t="shared" si="142"/>
        <v>65014</v>
      </c>
      <c r="J1721" t="s">
        <v>1799</v>
      </c>
    </row>
    <row r="1722" spans="1:10" x14ac:dyDescent="0.25">
      <c r="A1722">
        <v>79</v>
      </c>
      <c r="B1722" t="str">
        <f t="shared" si="145"/>
        <v>65</v>
      </c>
      <c r="C1722" t="s">
        <v>1794</v>
      </c>
      <c r="D1722" t="str">
        <f>"016"</f>
        <v>016</v>
      </c>
      <c r="E1722" t="str">
        <f t="shared" si="140"/>
        <v>T. CHICOG</v>
      </c>
      <c r="F1722" t="s">
        <v>511</v>
      </c>
      <c r="G1722" t="str">
        <f t="shared" si="141"/>
        <v>65016</v>
      </c>
      <c r="H1722" t="s">
        <v>512</v>
      </c>
      <c r="I1722" t="str">
        <f t="shared" si="142"/>
        <v>65016</v>
      </c>
      <c r="J1722" t="s">
        <v>1800</v>
      </c>
    </row>
    <row r="1723" spans="1:10" x14ac:dyDescent="0.25">
      <c r="A1723">
        <v>79</v>
      </c>
      <c r="B1723" t="str">
        <f t="shared" si="145"/>
        <v>65</v>
      </c>
      <c r="C1723" t="s">
        <v>1794</v>
      </c>
      <c r="D1723" t="str">
        <f>"018"</f>
        <v>018</v>
      </c>
      <c r="E1723" t="str">
        <f t="shared" si="140"/>
        <v>T. CRYSTAL</v>
      </c>
      <c r="F1723" t="s">
        <v>511</v>
      </c>
      <c r="G1723" t="str">
        <f t="shared" si="141"/>
        <v>65018</v>
      </c>
      <c r="H1723" t="s">
        <v>512</v>
      </c>
      <c r="I1723" t="str">
        <f t="shared" si="142"/>
        <v>65018</v>
      </c>
      <c r="J1723" t="s">
        <v>1801</v>
      </c>
    </row>
    <row r="1724" spans="1:10" x14ac:dyDescent="0.25">
      <c r="A1724">
        <v>79</v>
      </c>
      <c r="B1724" t="str">
        <f t="shared" si="145"/>
        <v>65</v>
      </c>
      <c r="C1724" t="s">
        <v>1794</v>
      </c>
      <c r="D1724" t="str">
        <f>"020"</f>
        <v>020</v>
      </c>
      <c r="E1724" t="str">
        <f t="shared" si="140"/>
        <v>T. EVERGREEN</v>
      </c>
      <c r="F1724" t="s">
        <v>511</v>
      </c>
      <c r="G1724" t="str">
        <f t="shared" si="141"/>
        <v>65020</v>
      </c>
      <c r="H1724" t="s">
        <v>512</v>
      </c>
      <c r="I1724" t="str">
        <f t="shared" si="142"/>
        <v>65020</v>
      </c>
      <c r="J1724" t="s">
        <v>1213</v>
      </c>
    </row>
    <row r="1725" spans="1:10" x14ac:dyDescent="0.25">
      <c r="A1725">
        <v>79</v>
      </c>
      <c r="B1725" t="str">
        <f t="shared" si="145"/>
        <v>65</v>
      </c>
      <c r="C1725" t="s">
        <v>1794</v>
      </c>
      <c r="D1725" t="str">
        <f>"022"</f>
        <v>022</v>
      </c>
      <c r="E1725" t="str">
        <f t="shared" si="140"/>
        <v>T. FROG CREEK</v>
      </c>
      <c r="F1725" t="s">
        <v>511</v>
      </c>
      <c r="G1725" t="str">
        <f t="shared" si="141"/>
        <v>65022</v>
      </c>
      <c r="H1725" t="s">
        <v>512</v>
      </c>
      <c r="I1725" t="str">
        <f t="shared" si="142"/>
        <v>65022</v>
      </c>
      <c r="J1725" t="s">
        <v>1802</v>
      </c>
    </row>
    <row r="1726" spans="1:10" x14ac:dyDescent="0.25">
      <c r="A1726">
        <v>79</v>
      </c>
      <c r="B1726" t="str">
        <f t="shared" si="145"/>
        <v>65</v>
      </c>
      <c r="C1726" t="s">
        <v>1794</v>
      </c>
      <c r="D1726" t="str">
        <f>"024"</f>
        <v>024</v>
      </c>
      <c r="E1726" t="str">
        <f t="shared" si="140"/>
        <v>T. GULL LAKE</v>
      </c>
      <c r="F1726" t="s">
        <v>511</v>
      </c>
      <c r="G1726" t="str">
        <f t="shared" si="141"/>
        <v>65024</v>
      </c>
      <c r="H1726" t="s">
        <v>512</v>
      </c>
      <c r="I1726" t="str">
        <f t="shared" si="142"/>
        <v>65024</v>
      </c>
      <c r="J1726" t="s">
        <v>1803</v>
      </c>
    </row>
    <row r="1727" spans="1:10" x14ac:dyDescent="0.25">
      <c r="A1727">
        <v>79</v>
      </c>
      <c r="B1727" t="str">
        <f t="shared" si="145"/>
        <v>65</v>
      </c>
      <c r="C1727" t="s">
        <v>1794</v>
      </c>
      <c r="D1727" t="str">
        <f>"026"</f>
        <v>026</v>
      </c>
      <c r="E1727" t="str">
        <f t="shared" si="140"/>
        <v>T. LONG LAKE</v>
      </c>
      <c r="F1727" t="s">
        <v>511</v>
      </c>
      <c r="G1727" t="str">
        <f t="shared" si="141"/>
        <v>65026</v>
      </c>
      <c r="H1727" t="s">
        <v>512</v>
      </c>
      <c r="I1727" t="str">
        <f t="shared" si="142"/>
        <v>65026</v>
      </c>
      <c r="J1727" t="s">
        <v>959</v>
      </c>
    </row>
    <row r="1728" spans="1:10" x14ac:dyDescent="0.25">
      <c r="A1728">
        <v>79</v>
      </c>
      <c r="B1728" t="str">
        <f t="shared" si="145"/>
        <v>65</v>
      </c>
      <c r="C1728" t="s">
        <v>1794</v>
      </c>
      <c r="D1728" t="str">
        <f>"028"</f>
        <v>028</v>
      </c>
      <c r="E1728" t="str">
        <f t="shared" si="140"/>
        <v>T. MADGE</v>
      </c>
      <c r="F1728" t="s">
        <v>511</v>
      </c>
      <c r="G1728" t="str">
        <f t="shared" si="141"/>
        <v>65028</v>
      </c>
      <c r="H1728" t="s">
        <v>512</v>
      </c>
      <c r="I1728" t="str">
        <f t="shared" si="142"/>
        <v>65028</v>
      </c>
      <c r="J1728" t="s">
        <v>1804</v>
      </c>
    </row>
    <row r="1729" spans="1:10" x14ac:dyDescent="0.25">
      <c r="A1729">
        <v>79</v>
      </c>
      <c r="B1729" t="str">
        <f t="shared" si="145"/>
        <v>65</v>
      </c>
      <c r="C1729" t="s">
        <v>1794</v>
      </c>
      <c r="D1729" t="str">
        <f>"030"</f>
        <v>030</v>
      </c>
      <c r="E1729" t="str">
        <f t="shared" si="140"/>
        <v>T. MINONG</v>
      </c>
      <c r="F1729" t="s">
        <v>511</v>
      </c>
      <c r="G1729" t="str">
        <f t="shared" si="141"/>
        <v>65030</v>
      </c>
      <c r="H1729" t="s">
        <v>512</v>
      </c>
      <c r="I1729" t="str">
        <f t="shared" si="142"/>
        <v>65030</v>
      </c>
      <c r="J1729" t="s">
        <v>1805</v>
      </c>
    </row>
    <row r="1730" spans="1:10" x14ac:dyDescent="0.25">
      <c r="A1730">
        <v>79</v>
      </c>
      <c r="B1730" t="str">
        <f t="shared" si="145"/>
        <v>65</v>
      </c>
      <c r="C1730" t="s">
        <v>1794</v>
      </c>
      <c r="D1730" t="str">
        <f>"032"</f>
        <v>032</v>
      </c>
      <c r="E1730" t="str">
        <f t="shared" ref="E1730:E1793" si="146">F1730&amp;J1730</f>
        <v>T. SARONA</v>
      </c>
      <c r="F1730" t="s">
        <v>511</v>
      </c>
      <c r="G1730" t="str">
        <f t="shared" ref="G1730:G1793" si="147">B1730&amp;D1730</f>
        <v>65032</v>
      </c>
      <c r="H1730" t="s">
        <v>512</v>
      </c>
      <c r="I1730" t="str">
        <f t="shared" si="142"/>
        <v>65032</v>
      </c>
      <c r="J1730" t="s">
        <v>1806</v>
      </c>
    </row>
    <row r="1731" spans="1:10" x14ac:dyDescent="0.25">
      <c r="A1731">
        <v>79</v>
      </c>
      <c r="B1731" t="str">
        <f t="shared" si="145"/>
        <v>65</v>
      </c>
      <c r="C1731" t="s">
        <v>1794</v>
      </c>
      <c r="D1731" t="str">
        <f>"034"</f>
        <v>034</v>
      </c>
      <c r="E1731" t="str">
        <f t="shared" si="146"/>
        <v>T. SPOONER</v>
      </c>
      <c r="F1731" t="s">
        <v>511</v>
      </c>
      <c r="G1731" t="str">
        <f t="shared" si="147"/>
        <v>65034</v>
      </c>
      <c r="H1731" t="s">
        <v>512</v>
      </c>
      <c r="I1731" t="str">
        <f t="shared" ref="I1731:I1794" si="148">B1731&amp;D1731</f>
        <v>65034</v>
      </c>
      <c r="J1731" t="s">
        <v>1807</v>
      </c>
    </row>
    <row r="1732" spans="1:10" x14ac:dyDescent="0.25">
      <c r="A1732">
        <v>79</v>
      </c>
      <c r="B1732" t="str">
        <f t="shared" si="145"/>
        <v>65</v>
      </c>
      <c r="C1732" t="s">
        <v>1794</v>
      </c>
      <c r="D1732" t="str">
        <f>"036"</f>
        <v>036</v>
      </c>
      <c r="E1732" t="str">
        <f t="shared" si="146"/>
        <v>T. SPRINGBROOK</v>
      </c>
      <c r="F1732" t="s">
        <v>511</v>
      </c>
      <c r="G1732" t="str">
        <f t="shared" si="147"/>
        <v>65036</v>
      </c>
      <c r="H1732" t="s">
        <v>512</v>
      </c>
      <c r="I1732" t="str">
        <f t="shared" si="148"/>
        <v>65036</v>
      </c>
      <c r="J1732" t="s">
        <v>1808</v>
      </c>
    </row>
    <row r="1733" spans="1:10" x14ac:dyDescent="0.25">
      <c r="A1733">
        <v>79</v>
      </c>
      <c r="B1733" t="str">
        <f t="shared" si="145"/>
        <v>65</v>
      </c>
      <c r="C1733" t="s">
        <v>1794</v>
      </c>
      <c r="D1733" t="str">
        <f>"038"</f>
        <v>038</v>
      </c>
      <c r="E1733" t="str">
        <f t="shared" si="146"/>
        <v>T. STINNETT</v>
      </c>
      <c r="F1733" t="s">
        <v>511</v>
      </c>
      <c r="G1733" t="str">
        <f t="shared" si="147"/>
        <v>65038</v>
      </c>
      <c r="H1733" t="s">
        <v>512</v>
      </c>
      <c r="I1733" t="str">
        <f t="shared" si="148"/>
        <v>65038</v>
      </c>
      <c r="J1733" t="s">
        <v>1809</v>
      </c>
    </row>
    <row r="1734" spans="1:10" x14ac:dyDescent="0.25">
      <c r="A1734">
        <v>79</v>
      </c>
      <c r="B1734" t="str">
        <f t="shared" si="145"/>
        <v>65</v>
      </c>
      <c r="C1734" t="s">
        <v>1794</v>
      </c>
      <c r="D1734" t="str">
        <f>"040"</f>
        <v>040</v>
      </c>
      <c r="E1734" t="str">
        <f t="shared" si="146"/>
        <v>T. STONE LAKE</v>
      </c>
      <c r="F1734" t="s">
        <v>511</v>
      </c>
      <c r="G1734" t="str">
        <f t="shared" si="147"/>
        <v>65040</v>
      </c>
      <c r="H1734" t="s">
        <v>512</v>
      </c>
      <c r="I1734" t="str">
        <f t="shared" si="148"/>
        <v>65040</v>
      </c>
      <c r="J1734" t="s">
        <v>1810</v>
      </c>
    </row>
    <row r="1735" spans="1:10" x14ac:dyDescent="0.25">
      <c r="A1735">
        <v>79</v>
      </c>
      <c r="B1735" t="str">
        <f t="shared" si="145"/>
        <v>65</v>
      </c>
      <c r="C1735" t="s">
        <v>1794</v>
      </c>
      <c r="D1735" t="str">
        <f>"042"</f>
        <v>042</v>
      </c>
      <c r="E1735" t="str">
        <f t="shared" si="146"/>
        <v>T. TREGO</v>
      </c>
      <c r="F1735" t="s">
        <v>511</v>
      </c>
      <c r="G1735" t="str">
        <f t="shared" si="147"/>
        <v>65042</v>
      </c>
      <c r="H1735" t="s">
        <v>512</v>
      </c>
      <c r="I1735" t="str">
        <f t="shared" si="148"/>
        <v>65042</v>
      </c>
      <c r="J1735" t="s">
        <v>1811</v>
      </c>
    </row>
    <row r="1736" spans="1:10" x14ac:dyDescent="0.25">
      <c r="A1736">
        <v>79</v>
      </c>
      <c r="B1736" t="str">
        <f t="shared" si="145"/>
        <v>65</v>
      </c>
      <c r="C1736" t="s">
        <v>1794</v>
      </c>
      <c r="D1736" t="str">
        <f>"106"</f>
        <v>106</v>
      </c>
      <c r="E1736" t="str">
        <f t="shared" si="146"/>
        <v>V. BIRCHWOOD</v>
      </c>
      <c r="F1736" t="s">
        <v>530</v>
      </c>
      <c r="G1736" t="str">
        <f t="shared" si="147"/>
        <v>65106</v>
      </c>
      <c r="H1736" t="s">
        <v>531</v>
      </c>
      <c r="I1736" t="str">
        <f t="shared" si="148"/>
        <v>65106</v>
      </c>
      <c r="J1736" t="s">
        <v>1798</v>
      </c>
    </row>
    <row r="1737" spans="1:10" x14ac:dyDescent="0.25">
      <c r="A1737">
        <v>79</v>
      </c>
      <c r="B1737" t="str">
        <f t="shared" si="145"/>
        <v>65</v>
      </c>
      <c r="C1737" t="s">
        <v>1794</v>
      </c>
      <c r="D1737" t="str">
        <f>"151"</f>
        <v>151</v>
      </c>
      <c r="E1737" t="str">
        <f t="shared" si="146"/>
        <v>V. MINONG</v>
      </c>
      <c r="F1737" t="s">
        <v>530</v>
      </c>
      <c r="G1737" t="str">
        <f t="shared" si="147"/>
        <v>65151</v>
      </c>
      <c r="H1737" t="s">
        <v>531</v>
      </c>
      <c r="I1737" t="str">
        <f t="shared" si="148"/>
        <v>65151</v>
      </c>
      <c r="J1737" t="s">
        <v>1805</v>
      </c>
    </row>
    <row r="1738" spans="1:10" x14ac:dyDescent="0.25">
      <c r="A1738">
        <v>79</v>
      </c>
      <c r="B1738" t="str">
        <f t="shared" si="145"/>
        <v>65</v>
      </c>
      <c r="C1738" t="s">
        <v>1794</v>
      </c>
      <c r="D1738" t="str">
        <f>"281"</f>
        <v>281</v>
      </c>
      <c r="E1738" t="str">
        <f t="shared" si="146"/>
        <v>C. SPOONER</v>
      </c>
      <c r="F1738" t="s">
        <v>533</v>
      </c>
      <c r="G1738" t="str">
        <f t="shared" si="147"/>
        <v>65281</v>
      </c>
      <c r="H1738" t="s">
        <v>534</v>
      </c>
      <c r="I1738" t="str">
        <f t="shared" si="148"/>
        <v>65281</v>
      </c>
      <c r="J1738" t="s">
        <v>1807</v>
      </c>
    </row>
    <row r="1739" spans="1:10" x14ac:dyDescent="0.25">
      <c r="A1739">
        <v>79</v>
      </c>
      <c r="B1739" t="str">
        <f t="shared" si="145"/>
        <v>65</v>
      </c>
      <c r="C1739" t="s">
        <v>1794</v>
      </c>
      <c r="D1739" t="str">
        <f>"282"</f>
        <v>282</v>
      </c>
      <c r="E1739" t="str">
        <f t="shared" si="146"/>
        <v>C. SHELL LAKE</v>
      </c>
      <c r="F1739" t="s">
        <v>533</v>
      </c>
      <c r="G1739" t="str">
        <f t="shared" si="147"/>
        <v>65282</v>
      </c>
      <c r="H1739" t="s">
        <v>534</v>
      </c>
      <c r="I1739" t="str">
        <f t="shared" si="148"/>
        <v>65282</v>
      </c>
      <c r="J1739" t="s">
        <v>1812</v>
      </c>
    </row>
    <row r="1740" spans="1:10" x14ac:dyDescent="0.25">
      <c r="A1740">
        <v>77</v>
      </c>
      <c r="B1740" t="str">
        <f t="shared" ref="B1740:B1760" si="149">"66"</f>
        <v>66</v>
      </c>
      <c r="C1740" t="s">
        <v>1813</v>
      </c>
      <c r="D1740" t="str">
        <f>"002"</f>
        <v>002</v>
      </c>
      <c r="E1740" t="str">
        <f t="shared" si="146"/>
        <v>T. ADDISON</v>
      </c>
      <c r="F1740" t="s">
        <v>511</v>
      </c>
      <c r="G1740" t="str">
        <f t="shared" si="147"/>
        <v>66002</v>
      </c>
      <c r="H1740" t="s">
        <v>512</v>
      </c>
      <c r="I1740" t="str">
        <f t="shared" si="148"/>
        <v>66002</v>
      </c>
      <c r="J1740" t="s">
        <v>1814</v>
      </c>
    </row>
    <row r="1741" spans="1:10" x14ac:dyDescent="0.25">
      <c r="A1741">
        <v>77</v>
      </c>
      <c r="B1741" t="str">
        <f t="shared" si="149"/>
        <v>66</v>
      </c>
      <c r="C1741" t="s">
        <v>1813</v>
      </c>
      <c r="D1741" t="str">
        <f>"004"</f>
        <v>004</v>
      </c>
      <c r="E1741" t="str">
        <f t="shared" si="146"/>
        <v>T. BARTON</v>
      </c>
      <c r="F1741" t="s">
        <v>511</v>
      </c>
      <c r="G1741" t="str">
        <f t="shared" si="147"/>
        <v>66004</v>
      </c>
      <c r="H1741" t="s">
        <v>512</v>
      </c>
      <c r="I1741" t="str">
        <f t="shared" si="148"/>
        <v>66004</v>
      </c>
      <c r="J1741" t="s">
        <v>1815</v>
      </c>
    </row>
    <row r="1742" spans="1:10" x14ac:dyDescent="0.25">
      <c r="A1742">
        <v>77</v>
      </c>
      <c r="B1742" t="str">
        <f t="shared" si="149"/>
        <v>66</v>
      </c>
      <c r="C1742" t="s">
        <v>1813</v>
      </c>
      <c r="D1742" t="str">
        <f>"006"</f>
        <v>006</v>
      </c>
      <c r="E1742" t="str">
        <f t="shared" si="146"/>
        <v>T. ERIN</v>
      </c>
      <c r="F1742" t="s">
        <v>511</v>
      </c>
      <c r="G1742" t="str">
        <f t="shared" si="147"/>
        <v>66006</v>
      </c>
      <c r="H1742" t="s">
        <v>512</v>
      </c>
      <c r="I1742" t="str">
        <f t="shared" si="148"/>
        <v>66006</v>
      </c>
      <c r="J1742" t="s">
        <v>1816</v>
      </c>
    </row>
    <row r="1743" spans="1:10" x14ac:dyDescent="0.25">
      <c r="A1743">
        <v>77</v>
      </c>
      <c r="B1743" t="str">
        <f t="shared" si="149"/>
        <v>66</v>
      </c>
      <c r="C1743" t="s">
        <v>1813</v>
      </c>
      <c r="D1743" t="str">
        <f>"008"</f>
        <v>008</v>
      </c>
      <c r="E1743" t="str">
        <f t="shared" si="146"/>
        <v>T. FARMINGTON</v>
      </c>
      <c r="F1743" t="s">
        <v>511</v>
      </c>
      <c r="G1743" t="str">
        <f t="shared" si="147"/>
        <v>66008</v>
      </c>
      <c r="H1743" t="s">
        <v>512</v>
      </c>
      <c r="I1743" t="str">
        <f t="shared" si="148"/>
        <v>66008</v>
      </c>
      <c r="J1743" t="s">
        <v>1118</v>
      </c>
    </row>
    <row r="1744" spans="1:10" x14ac:dyDescent="0.25">
      <c r="A1744">
        <v>77</v>
      </c>
      <c r="B1744" t="str">
        <f t="shared" si="149"/>
        <v>66</v>
      </c>
      <c r="C1744" t="s">
        <v>1813</v>
      </c>
      <c r="D1744" t="str">
        <f>"010"</f>
        <v>010</v>
      </c>
      <c r="E1744" t="str">
        <f t="shared" si="146"/>
        <v>T. GERMANTOWN</v>
      </c>
      <c r="F1744" t="s">
        <v>511</v>
      </c>
      <c r="G1744" t="str">
        <f t="shared" si="147"/>
        <v>66010</v>
      </c>
      <c r="H1744" t="s">
        <v>512</v>
      </c>
      <c r="I1744" t="str">
        <f t="shared" si="148"/>
        <v>66010</v>
      </c>
      <c r="J1744" t="s">
        <v>1136</v>
      </c>
    </row>
    <row r="1745" spans="1:10" x14ac:dyDescent="0.25">
      <c r="A1745">
        <v>77</v>
      </c>
      <c r="B1745" t="str">
        <f t="shared" si="149"/>
        <v>66</v>
      </c>
      <c r="C1745" t="s">
        <v>1813</v>
      </c>
      <c r="D1745" t="str">
        <f>"012"</f>
        <v>012</v>
      </c>
      <c r="E1745" t="str">
        <f t="shared" si="146"/>
        <v>T. HARTFORD</v>
      </c>
      <c r="F1745" t="s">
        <v>511</v>
      </c>
      <c r="G1745" t="str">
        <f t="shared" si="147"/>
        <v>66012</v>
      </c>
      <c r="H1745" t="s">
        <v>512</v>
      </c>
      <c r="I1745" t="str">
        <f t="shared" si="148"/>
        <v>66012</v>
      </c>
      <c r="J1745" t="s">
        <v>878</v>
      </c>
    </row>
    <row r="1746" spans="1:10" x14ac:dyDescent="0.25">
      <c r="A1746">
        <v>77</v>
      </c>
      <c r="B1746" t="str">
        <f t="shared" si="149"/>
        <v>66</v>
      </c>
      <c r="C1746" t="s">
        <v>1813</v>
      </c>
      <c r="D1746" t="str">
        <f>"014"</f>
        <v>014</v>
      </c>
      <c r="E1746" t="str">
        <f t="shared" si="146"/>
        <v>T. JACKSON</v>
      </c>
      <c r="F1746" t="s">
        <v>511</v>
      </c>
      <c r="G1746" t="str">
        <f t="shared" si="147"/>
        <v>66014</v>
      </c>
      <c r="H1746" t="s">
        <v>512</v>
      </c>
      <c r="I1746" t="str">
        <f t="shared" si="148"/>
        <v>66014</v>
      </c>
      <c r="J1746" t="s">
        <v>518</v>
      </c>
    </row>
    <row r="1747" spans="1:10" x14ac:dyDescent="0.25">
      <c r="A1747">
        <v>77</v>
      </c>
      <c r="B1747" t="str">
        <f t="shared" si="149"/>
        <v>66</v>
      </c>
      <c r="C1747" t="s">
        <v>1813</v>
      </c>
      <c r="D1747" t="str">
        <f>"016"</f>
        <v>016</v>
      </c>
      <c r="E1747" t="str">
        <f t="shared" si="146"/>
        <v>T. KEWASKUM</v>
      </c>
      <c r="F1747" t="s">
        <v>511</v>
      </c>
      <c r="G1747" t="str">
        <f t="shared" si="147"/>
        <v>66016</v>
      </c>
      <c r="H1747" t="s">
        <v>512</v>
      </c>
      <c r="I1747" t="str">
        <f t="shared" si="148"/>
        <v>66016</v>
      </c>
      <c r="J1747" t="s">
        <v>982</v>
      </c>
    </row>
    <row r="1748" spans="1:10" x14ac:dyDescent="0.25">
      <c r="A1748">
        <v>77</v>
      </c>
      <c r="B1748" t="str">
        <f t="shared" si="149"/>
        <v>66</v>
      </c>
      <c r="C1748" t="s">
        <v>1813</v>
      </c>
      <c r="D1748" t="str">
        <f>"018"</f>
        <v>018</v>
      </c>
      <c r="E1748" t="str">
        <f t="shared" si="146"/>
        <v>T. POLK</v>
      </c>
      <c r="F1748" t="s">
        <v>511</v>
      </c>
      <c r="G1748" t="str">
        <f t="shared" si="147"/>
        <v>66018</v>
      </c>
      <c r="H1748" t="s">
        <v>512</v>
      </c>
      <c r="I1748" t="str">
        <f t="shared" si="148"/>
        <v>66018</v>
      </c>
      <c r="J1748" t="s">
        <v>1817</v>
      </c>
    </row>
    <row r="1749" spans="1:10" x14ac:dyDescent="0.25">
      <c r="A1749">
        <v>77</v>
      </c>
      <c r="B1749" t="str">
        <f t="shared" si="149"/>
        <v>66</v>
      </c>
      <c r="C1749" t="s">
        <v>1813</v>
      </c>
      <c r="D1749" t="str">
        <f>"022"</f>
        <v>022</v>
      </c>
      <c r="E1749" t="str">
        <f t="shared" si="146"/>
        <v>T. TRENTON</v>
      </c>
      <c r="F1749" t="s">
        <v>511</v>
      </c>
      <c r="G1749" t="str">
        <f t="shared" si="147"/>
        <v>66022</v>
      </c>
      <c r="H1749" t="s">
        <v>512</v>
      </c>
      <c r="I1749" t="str">
        <f t="shared" si="148"/>
        <v>66022</v>
      </c>
      <c r="J1749" t="s">
        <v>870</v>
      </c>
    </row>
    <row r="1750" spans="1:10" x14ac:dyDescent="0.25">
      <c r="A1750">
        <v>77</v>
      </c>
      <c r="B1750" t="str">
        <f t="shared" si="149"/>
        <v>66</v>
      </c>
      <c r="C1750" t="s">
        <v>1813</v>
      </c>
      <c r="D1750" t="str">
        <f>"024"</f>
        <v>024</v>
      </c>
      <c r="E1750" t="str">
        <f t="shared" si="146"/>
        <v>T. WAYNE</v>
      </c>
      <c r="F1750" t="s">
        <v>511</v>
      </c>
      <c r="G1750" t="str">
        <f t="shared" si="147"/>
        <v>66024</v>
      </c>
      <c r="H1750" t="s">
        <v>512</v>
      </c>
      <c r="I1750" t="str">
        <f t="shared" si="148"/>
        <v>66024</v>
      </c>
      <c r="J1750" t="s">
        <v>1203</v>
      </c>
    </row>
    <row r="1751" spans="1:10" x14ac:dyDescent="0.25">
      <c r="A1751">
        <v>77</v>
      </c>
      <c r="B1751" t="str">
        <f t="shared" si="149"/>
        <v>66</v>
      </c>
      <c r="C1751" t="s">
        <v>1813</v>
      </c>
      <c r="D1751" t="str">
        <f>"026"</f>
        <v>026</v>
      </c>
      <c r="E1751" t="str">
        <f t="shared" si="146"/>
        <v>T. WEST BEND</v>
      </c>
      <c r="F1751" t="s">
        <v>511</v>
      </c>
      <c r="G1751" t="str">
        <f t="shared" si="147"/>
        <v>66026</v>
      </c>
      <c r="H1751" t="s">
        <v>512</v>
      </c>
      <c r="I1751" t="str">
        <f t="shared" si="148"/>
        <v>66026</v>
      </c>
      <c r="J1751" t="s">
        <v>1818</v>
      </c>
    </row>
    <row r="1752" spans="1:10" x14ac:dyDescent="0.25">
      <c r="A1752">
        <v>77</v>
      </c>
      <c r="B1752" t="str">
        <f t="shared" si="149"/>
        <v>66</v>
      </c>
      <c r="C1752" t="s">
        <v>1813</v>
      </c>
      <c r="D1752" t="str">
        <f>"131"</f>
        <v>131</v>
      </c>
      <c r="E1752" t="str">
        <f t="shared" si="146"/>
        <v>V. GERMANTOWN</v>
      </c>
      <c r="F1752" t="s">
        <v>530</v>
      </c>
      <c r="G1752" t="str">
        <f t="shared" si="147"/>
        <v>66131</v>
      </c>
      <c r="H1752" t="s">
        <v>531</v>
      </c>
      <c r="I1752" t="str">
        <f t="shared" si="148"/>
        <v>66131</v>
      </c>
      <c r="J1752" t="s">
        <v>1136</v>
      </c>
    </row>
    <row r="1753" spans="1:10" x14ac:dyDescent="0.25">
      <c r="A1753">
        <v>77</v>
      </c>
      <c r="B1753" t="str">
        <f t="shared" si="149"/>
        <v>66</v>
      </c>
      <c r="C1753" t="s">
        <v>1813</v>
      </c>
      <c r="D1753" t="str">
        <f>"141"</f>
        <v>141</v>
      </c>
      <c r="E1753" t="str">
        <f t="shared" si="146"/>
        <v>V. JACKSON</v>
      </c>
      <c r="F1753" t="s">
        <v>530</v>
      </c>
      <c r="G1753" t="str">
        <f t="shared" si="147"/>
        <v>66141</v>
      </c>
      <c r="H1753" t="s">
        <v>531</v>
      </c>
      <c r="I1753" t="str">
        <f t="shared" si="148"/>
        <v>66141</v>
      </c>
      <c r="J1753" t="s">
        <v>518</v>
      </c>
    </row>
    <row r="1754" spans="1:10" x14ac:dyDescent="0.25">
      <c r="A1754">
        <v>77</v>
      </c>
      <c r="B1754" t="str">
        <f t="shared" si="149"/>
        <v>66</v>
      </c>
      <c r="C1754" t="s">
        <v>1813</v>
      </c>
      <c r="D1754" t="str">
        <f>"142"</f>
        <v>142</v>
      </c>
      <c r="E1754" t="str">
        <f t="shared" si="146"/>
        <v>V. KEWASKUM</v>
      </c>
      <c r="F1754" t="s">
        <v>530</v>
      </c>
      <c r="G1754" t="str">
        <f t="shared" si="147"/>
        <v>66142</v>
      </c>
      <c r="H1754" t="s">
        <v>531</v>
      </c>
      <c r="I1754" t="str">
        <f t="shared" si="148"/>
        <v>66142</v>
      </c>
      <c r="J1754" t="s">
        <v>982</v>
      </c>
    </row>
    <row r="1755" spans="1:10" x14ac:dyDescent="0.25">
      <c r="A1755">
        <v>77</v>
      </c>
      <c r="B1755" t="str">
        <f t="shared" si="149"/>
        <v>66</v>
      </c>
      <c r="C1755" t="s">
        <v>1813</v>
      </c>
      <c r="D1755" t="str">
        <f>"161"</f>
        <v>161</v>
      </c>
      <c r="E1755" t="str">
        <f t="shared" si="146"/>
        <v>V. NEWBURG</v>
      </c>
      <c r="F1755" t="s">
        <v>530</v>
      </c>
      <c r="G1755" t="str">
        <f t="shared" si="147"/>
        <v>66161</v>
      </c>
      <c r="H1755" t="s">
        <v>531</v>
      </c>
      <c r="I1755" t="str">
        <f t="shared" si="148"/>
        <v>66161</v>
      </c>
      <c r="J1755" t="s">
        <v>1454</v>
      </c>
    </row>
    <row r="1756" spans="1:10" x14ac:dyDescent="0.25">
      <c r="A1756">
        <v>77</v>
      </c>
      <c r="B1756" t="str">
        <f t="shared" si="149"/>
        <v>66</v>
      </c>
      <c r="C1756" t="s">
        <v>1813</v>
      </c>
      <c r="D1756" t="str">
        <f>"166"</f>
        <v>166</v>
      </c>
      <c r="E1756" t="str">
        <f t="shared" si="146"/>
        <v>V. RICHFIELD</v>
      </c>
      <c r="F1756" t="s">
        <v>530</v>
      </c>
      <c r="G1756" t="str">
        <f t="shared" si="147"/>
        <v>66166</v>
      </c>
      <c r="H1756" t="s">
        <v>531</v>
      </c>
      <c r="I1756" t="str">
        <f t="shared" si="148"/>
        <v>66166</v>
      </c>
      <c r="J1756" t="s">
        <v>526</v>
      </c>
    </row>
    <row r="1757" spans="1:10" x14ac:dyDescent="0.25">
      <c r="A1757">
        <v>77</v>
      </c>
      <c r="B1757" t="str">
        <f t="shared" si="149"/>
        <v>66</v>
      </c>
      <c r="C1757" t="s">
        <v>1813</v>
      </c>
      <c r="D1757" t="str">
        <f>"181"</f>
        <v>181</v>
      </c>
      <c r="E1757" t="str">
        <f t="shared" si="146"/>
        <v>V. SLINGER</v>
      </c>
      <c r="F1757" t="s">
        <v>530</v>
      </c>
      <c r="G1757" t="str">
        <f t="shared" si="147"/>
        <v>66181</v>
      </c>
      <c r="H1757" t="s">
        <v>531</v>
      </c>
      <c r="I1757" t="str">
        <f t="shared" si="148"/>
        <v>66181</v>
      </c>
      <c r="J1757" t="s">
        <v>1819</v>
      </c>
    </row>
    <row r="1758" spans="1:10" x14ac:dyDescent="0.25">
      <c r="A1758">
        <v>77</v>
      </c>
      <c r="B1758" t="str">
        <f t="shared" si="149"/>
        <v>66</v>
      </c>
      <c r="C1758" t="s">
        <v>1813</v>
      </c>
      <c r="D1758" t="str">
        <f>"236"</f>
        <v>236</v>
      </c>
      <c r="E1758" t="str">
        <f t="shared" si="146"/>
        <v>C. HARTFORD</v>
      </c>
      <c r="F1758" t="s">
        <v>533</v>
      </c>
      <c r="G1758" t="str">
        <f t="shared" si="147"/>
        <v>66236</v>
      </c>
      <c r="H1758" t="s">
        <v>534</v>
      </c>
      <c r="I1758" t="str">
        <f t="shared" si="148"/>
        <v>66236</v>
      </c>
      <c r="J1758" t="s">
        <v>878</v>
      </c>
    </row>
    <row r="1759" spans="1:10" x14ac:dyDescent="0.25">
      <c r="A1759">
        <v>77</v>
      </c>
      <c r="B1759" t="str">
        <f t="shared" si="149"/>
        <v>66</v>
      </c>
      <c r="C1759" t="s">
        <v>1813</v>
      </c>
      <c r="D1759" t="str">
        <f>"251"</f>
        <v>251</v>
      </c>
      <c r="E1759" t="str">
        <f t="shared" si="146"/>
        <v>C. MILWAUKEE</v>
      </c>
      <c r="F1759" t="s">
        <v>533</v>
      </c>
      <c r="G1759" t="str">
        <f t="shared" si="147"/>
        <v>66251</v>
      </c>
      <c r="H1759" t="s">
        <v>534</v>
      </c>
      <c r="I1759" t="str">
        <f t="shared" si="148"/>
        <v>66251</v>
      </c>
      <c r="J1759" t="s">
        <v>1349</v>
      </c>
    </row>
    <row r="1760" spans="1:10" x14ac:dyDescent="0.25">
      <c r="A1760">
        <v>77</v>
      </c>
      <c r="B1760" t="str">
        <f t="shared" si="149"/>
        <v>66</v>
      </c>
      <c r="C1760" t="s">
        <v>1813</v>
      </c>
      <c r="D1760" t="str">
        <f>"291"</f>
        <v>291</v>
      </c>
      <c r="E1760" t="str">
        <f t="shared" si="146"/>
        <v>C. WEST BEND</v>
      </c>
      <c r="F1760" t="s">
        <v>533</v>
      </c>
      <c r="G1760" t="str">
        <f t="shared" si="147"/>
        <v>66291</v>
      </c>
      <c r="H1760" t="s">
        <v>534</v>
      </c>
      <c r="I1760" t="str">
        <f t="shared" si="148"/>
        <v>66291</v>
      </c>
      <c r="J1760" t="s">
        <v>1818</v>
      </c>
    </row>
    <row r="1761" spans="1:10" x14ac:dyDescent="0.25">
      <c r="A1761">
        <v>77</v>
      </c>
      <c r="B1761" t="str">
        <f t="shared" ref="B1761:B1798" si="150">"67"</f>
        <v>67</v>
      </c>
      <c r="C1761" t="s">
        <v>1820</v>
      </c>
      <c r="D1761" t="str">
        <f>"002"</f>
        <v>002</v>
      </c>
      <c r="E1761" t="str">
        <f t="shared" si="146"/>
        <v>T. BROOKFIELD</v>
      </c>
      <c r="F1761" t="s">
        <v>511</v>
      </c>
      <c r="G1761" t="str">
        <f t="shared" si="147"/>
        <v>67002</v>
      </c>
      <c r="H1761" t="s">
        <v>512</v>
      </c>
      <c r="I1761" t="str">
        <f t="shared" si="148"/>
        <v>67002</v>
      </c>
      <c r="J1761" t="s">
        <v>1821</v>
      </c>
    </row>
    <row r="1762" spans="1:10" x14ac:dyDescent="0.25">
      <c r="A1762">
        <v>76</v>
      </c>
      <c r="B1762" t="str">
        <f t="shared" si="150"/>
        <v>67</v>
      </c>
      <c r="C1762" t="s">
        <v>1820</v>
      </c>
      <c r="D1762" t="str">
        <f>"004"</f>
        <v>004</v>
      </c>
      <c r="E1762" t="str">
        <f t="shared" si="146"/>
        <v>T. DELAFIELD</v>
      </c>
      <c r="F1762" t="s">
        <v>511</v>
      </c>
      <c r="G1762" t="str">
        <f t="shared" si="147"/>
        <v>67004</v>
      </c>
      <c r="H1762" t="s">
        <v>512</v>
      </c>
      <c r="I1762" t="str">
        <f t="shared" si="148"/>
        <v>67004</v>
      </c>
      <c r="J1762" t="s">
        <v>1822</v>
      </c>
    </row>
    <row r="1763" spans="1:10" x14ac:dyDescent="0.25">
      <c r="A1763">
        <v>76</v>
      </c>
      <c r="B1763" t="str">
        <f t="shared" si="150"/>
        <v>67</v>
      </c>
      <c r="C1763" t="s">
        <v>1820</v>
      </c>
      <c r="D1763" t="str">
        <f>"006"</f>
        <v>006</v>
      </c>
      <c r="E1763" t="str">
        <f t="shared" si="146"/>
        <v>T. EAGLE</v>
      </c>
      <c r="F1763" t="s">
        <v>511</v>
      </c>
      <c r="G1763" t="str">
        <f t="shared" si="147"/>
        <v>67006</v>
      </c>
      <c r="H1763" t="s">
        <v>512</v>
      </c>
      <c r="I1763" t="str">
        <f t="shared" si="148"/>
        <v>67006</v>
      </c>
      <c r="J1763" t="s">
        <v>1559</v>
      </c>
    </row>
    <row r="1764" spans="1:10" x14ac:dyDescent="0.25">
      <c r="A1764">
        <v>76</v>
      </c>
      <c r="B1764" t="str">
        <f t="shared" si="150"/>
        <v>67</v>
      </c>
      <c r="C1764" t="s">
        <v>1820</v>
      </c>
      <c r="D1764" t="str">
        <f>"008"</f>
        <v>008</v>
      </c>
      <c r="E1764" t="str">
        <f t="shared" si="146"/>
        <v>T. GENESEE</v>
      </c>
      <c r="F1764" t="s">
        <v>511</v>
      </c>
      <c r="G1764" t="str">
        <f t="shared" si="147"/>
        <v>67008</v>
      </c>
      <c r="H1764" t="s">
        <v>512</v>
      </c>
      <c r="I1764" t="str">
        <f t="shared" si="148"/>
        <v>67008</v>
      </c>
      <c r="J1764" t="s">
        <v>1823</v>
      </c>
    </row>
    <row r="1765" spans="1:10" x14ac:dyDescent="0.25">
      <c r="A1765">
        <v>76</v>
      </c>
      <c r="B1765" t="str">
        <f t="shared" si="150"/>
        <v>67</v>
      </c>
      <c r="C1765" t="s">
        <v>1820</v>
      </c>
      <c r="D1765" t="str">
        <f>"010"</f>
        <v>010</v>
      </c>
      <c r="E1765" t="str">
        <f t="shared" si="146"/>
        <v>T. LISBON</v>
      </c>
      <c r="F1765" t="s">
        <v>511</v>
      </c>
      <c r="G1765" t="str">
        <f t="shared" si="147"/>
        <v>67010</v>
      </c>
      <c r="H1765" t="s">
        <v>512</v>
      </c>
      <c r="I1765" t="str">
        <f t="shared" si="148"/>
        <v>67010</v>
      </c>
      <c r="J1765" t="s">
        <v>1140</v>
      </c>
    </row>
    <row r="1766" spans="1:10" x14ac:dyDescent="0.25">
      <c r="A1766">
        <v>76</v>
      </c>
      <c r="B1766" t="str">
        <f t="shared" si="150"/>
        <v>67</v>
      </c>
      <c r="C1766" t="s">
        <v>1820</v>
      </c>
      <c r="D1766" t="str">
        <f>"014"</f>
        <v>014</v>
      </c>
      <c r="E1766" t="str">
        <f t="shared" si="146"/>
        <v>T. MERTON</v>
      </c>
      <c r="F1766" t="s">
        <v>511</v>
      </c>
      <c r="G1766" t="str">
        <f t="shared" si="147"/>
        <v>67014</v>
      </c>
      <c r="H1766" t="s">
        <v>512</v>
      </c>
      <c r="I1766" t="str">
        <f t="shared" si="148"/>
        <v>67014</v>
      </c>
      <c r="J1766" t="s">
        <v>1824</v>
      </c>
    </row>
    <row r="1767" spans="1:10" x14ac:dyDescent="0.25">
      <c r="A1767">
        <v>76</v>
      </c>
      <c r="B1767" t="str">
        <f t="shared" si="150"/>
        <v>67</v>
      </c>
      <c r="C1767" t="s">
        <v>1820</v>
      </c>
      <c r="D1767" t="str">
        <f>"016"</f>
        <v>016</v>
      </c>
      <c r="E1767" t="str">
        <f t="shared" si="146"/>
        <v>T. MUKWONAGO</v>
      </c>
      <c r="F1767" t="s">
        <v>511</v>
      </c>
      <c r="G1767" t="str">
        <f t="shared" si="147"/>
        <v>67016</v>
      </c>
      <c r="H1767" t="s">
        <v>512</v>
      </c>
      <c r="I1767" t="str">
        <f t="shared" si="148"/>
        <v>67016</v>
      </c>
      <c r="J1767" t="s">
        <v>1790</v>
      </c>
    </row>
    <row r="1768" spans="1:10" x14ac:dyDescent="0.25">
      <c r="A1768">
        <v>76</v>
      </c>
      <c r="B1768" t="str">
        <f t="shared" si="150"/>
        <v>67</v>
      </c>
      <c r="C1768" t="s">
        <v>1820</v>
      </c>
      <c r="D1768" t="str">
        <f>"022"</f>
        <v>022</v>
      </c>
      <c r="E1768" t="str">
        <f t="shared" si="146"/>
        <v>T. OCONOMOWOC</v>
      </c>
      <c r="F1768" t="s">
        <v>511</v>
      </c>
      <c r="G1768" t="str">
        <f t="shared" si="147"/>
        <v>67022</v>
      </c>
      <c r="H1768" t="s">
        <v>512</v>
      </c>
      <c r="I1768" t="str">
        <f t="shared" si="148"/>
        <v>67022</v>
      </c>
      <c r="J1768" t="s">
        <v>1825</v>
      </c>
    </row>
    <row r="1769" spans="1:10" x14ac:dyDescent="0.25">
      <c r="A1769">
        <v>76</v>
      </c>
      <c r="B1769" t="str">
        <f t="shared" si="150"/>
        <v>67</v>
      </c>
      <c r="C1769" t="s">
        <v>1820</v>
      </c>
      <c r="D1769" t="str">
        <f>"024"</f>
        <v>024</v>
      </c>
      <c r="E1769" t="str">
        <f t="shared" si="146"/>
        <v>T. OTTAWA</v>
      </c>
      <c r="F1769" t="s">
        <v>511</v>
      </c>
      <c r="G1769" t="str">
        <f t="shared" si="147"/>
        <v>67024</v>
      </c>
      <c r="H1769" t="s">
        <v>512</v>
      </c>
      <c r="I1769" t="str">
        <f t="shared" si="148"/>
        <v>67024</v>
      </c>
      <c r="J1769" t="s">
        <v>1826</v>
      </c>
    </row>
    <row r="1770" spans="1:10" x14ac:dyDescent="0.25">
      <c r="A1770">
        <v>76</v>
      </c>
      <c r="B1770" t="str">
        <f t="shared" si="150"/>
        <v>67</v>
      </c>
      <c r="C1770" t="s">
        <v>1820</v>
      </c>
      <c r="D1770" t="str">
        <f>"030"</f>
        <v>030</v>
      </c>
      <c r="E1770" t="str">
        <f t="shared" si="146"/>
        <v>T. VERNON</v>
      </c>
      <c r="F1770" t="s">
        <v>511</v>
      </c>
      <c r="G1770" t="str">
        <f t="shared" si="147"/>
        <v>67030</v>
      </c>
      <c r="H1770" t="s">
        <v>512</v>
      </c>
      <c r="I1770" t="str">
        <f t="shared" si="148"/>
        <v>67030</v>
      </c>
      <c r="J1770" t="s">
        <v>1827</v>
      </c>
    </row>
    <row r="1771" spans="1:10" x14ac:dyDescent="0.25">
      <c r="A1771">
        <v>76</v>
      </c>
      <c r="B1771" t="str">
        <f t="shared" si="150"/>
        <v>67</v>
      </c>
      <c r="C1771" t="s">
        <v>1820</v>
      </c>
      <c r="D1771" t="str">
        <f>"032"</f>
        <v>032</v>
      </c>
      <c r="E1771" t="str">
        <f t="shared" si="146"/>
        <v>T. WAUKESHA</v>
      </c>
      <c r="F1771" t="s">
        <v>511</v>
      </c>
      <c r="G1771" t="str">
        <f t="shared" si="147"/>
        <v>67032</v>
      </c>
      <c r="H1771" t="s">
        <v>512</v>
      </c>
      <c r="I1771" t="str">
        <f t="shared" si="148"/>
        <v>67032</v>
      </c>
      <c r="J1771" t="s">
        <v>1828</v>
      </c>
    </row>
    <row r="1772" spans="1:10" x14ac:dyDescent="0.25">
      <c r="A1772">
        <v>76</v>
      </c>
      <c r="B1772" t="str">
        <f t="shared" si="150"/>
        <v>67</v>
      </c>
      <c r="C1772" t="s">
        <v>1820</v>
      </c>
      <c r="D1772" t="str">
        <f>"106"</f>
        <v>106</v>
      </c>
      <c r="E1772" t="str">
        <f t="shared" si="146"/>
        <v>V. BIG BEND</v>
      </c>
      <c r="F1772" t="s">
        <v>530</v>
      </c>
      <c r="G1772" t="str">
        <f t="shared" si="147"/>
        <v>67106</v>
      </c>
      <c r="H1772" t="s">
        <v>531</v>
      </c>
      <c r="I1772" t="str">
        <f t="shared" si="148"/>
        <v>67106</v>
      </c>
      <c r="J1772" t="s">
        <v>1591</v>
      </c>
    </row>
    <row r="1773" spans="1:10" x14ac:dyDescent="0.25">
      <c r="A1773">
        <v>77</v>
      </c>
      <c r="B1773" t="str">
        <f t="shared" si="150"/>
        <v>67</v>
      </c>
      <c r="C1773" t="s">
        <v>1820</v>
      </c>
      <c r="D1773" t="str">
        <f>"107"</f>
        <v>107</v>
      </c>
      <c r="E1773" t="str">
        <f t="shared" si="146"/>
        <v>V. BUTLER</v>
      </c>
      <c r="F1773" t="s">
        <v>530</v>
      </c>
      <c r="G1773" t="str">
        <f t="shared" si="147"/>
        <v>67107</v>
      </c>
      <c r="H1773" t="s">
        <v>531</v>
      </c>
      <c r="I1773" t="str">
        <f t="shared" si="148"/>
        <v>67107</v>
      </c>
      <c r="J1773" t="s">
        <v>716</v>
      </c>
    </row>
    <row r="1774" spans="1:10" x14ac:dyDescent="0.25">
      <c r="A1774">
        <v>76</v>
      </c>
      <c r="B1774" t="str">
        <f t="shared" si="150"/>
        <v>67</v>
      </c>
      <c r="C1774" t="s">
        <v>1820</v>
      </c>
      <c r="D1774" t="str">
        <f>"111"</f>
        <v>111</v>
      </c>
      <c r="E1774" t="str">
        <f t="shared" si="146"/>
        <v>V. CHENEQUA</v>
      </c>
      <c r="F1774" t="s">
        <v>530</v>
      </c>
      <c r="G1774" t="str">
        <f t="shared" si="147"/>
        <v>67111</v>
      </c>
      <c r="H1774" t="s">
        <v>531</v>
      </c>
      <c r="I1774" t="str">
        <f t="shared" si="148"/>
        <v>67111</v>
      </c>
      <c r="J1774" t="s">
        <v>1829</v>
      </c>
    </row>
    <row r="1775" spans="1:10" x14ac:dyDescent="0.25">
      <c r="A1775">
        <v>76</v>
      </c>
      <c r="B1775" t="str">
        <f t="shared" si="150"/>
        <v>67</v>
      </c>
      <c r="C1775" t="s">
        <v>1820</v>
      </c>
      <c r="D1775" t="str">
        <f>"116"</f>
        <v>116</v>
      </c>
      <c r="E1775" t="str">
        <f t="shared" si="146"/>
        <v>V. DOUSMAN</v>
      </c>
      <c r="F1775" t="s">
        <v>530</v>
      </c>
      <c r="G1775" t="str">
        <f t="shared" si="147"/>
        <v>67116</v>
      </c>
      <c r="H1775" t="s">
        <v>531</v>
      </c>
      <c r="I1775" t="str">
        <f t="shared" si="148"/>
        <v>67116</v>
      </c>
      <c r="J1775" t="s">
        <v>1830</v>
      </c>
    </row>
    <row r="1776" spans="1:10" x14ac:dyDescent="0.25">
      <c r="A1776">
        <v>76</v>
      </c>
      <c r="B1776" t="str">
        <f t="shared" si="150"/>
        <v>67</v>
      </c>
      <c r="C1776" t="s">
        <v>1820</v>
      </c>
      <c r="D1776" t="str">
        <f>"121"</f>
        <v>121</v>
      </c>
      <c r="E1776" t="str">
        <f t="shared" si="146"/>
        <v>V. EAGLE</v>
      </c>
      <c r="F1776" t="s">
        <v>530</v>
      </c>
      <c r="G1776" t="str">
        <f t="shared" si="147"/>
        <v>67121</v>
      </c>
      <c r="H1776" t="s">
        <v>531</v>
      </c>
      <c r="I1776" t="str">
        <f t="shared" si="148"/>
        <v>67121</v>
      </c>
      <c r="J1776" t="s">
        <v>1559</v>
      </c>
    </row>
    <row r="1777" spans="1:10" x14ac:dyDescent="0.25">
      <c r="A1777">
        <v>77</v>
      </c>
      <c r="B1777" t="str">
        <f t="shared" si="150"/>
        <v>67</v>
      </c>
      <c r="C1777" t="s">
        <v>1820</v>
      </c>
      <c r="D1777" t="str">
        <f>"122"</f>
        <v>122</v>
      </c>
      <c r="E1777" t="str">
        <f t="shared" si="146"/>
        <v>V. ELM GROVE</v>
      </c>
      <c r="F1777" t="s">
        <v>530</v>
      </c>
      <c r="G1777" t="str">
        <f t="shared" si="147"/>
        <v>67122</v>
      </c>
      <c r="H1777" t="s">
        <v>531</v>
      </c>
      <c r="I1777" t="str">
        <f t="shared" si="148"/>
        <v>67122</v>
      </c>
      <c r="J1777" t="s">
        <v>1831</v>
      </c>
    </row>
    <row r="1778" spans="1:10" x14ac:dyDescent="0.25">
      <c r="A1778">
        <v>76</v>
      </c>
      <c r="B1778" t="str">
        <f t="shared" si="150"/>
        <v>67</v>
      </c>
      <c r="C1778" t="s">
        <v>1820</v>
      </c>
      <c r="D1778" t="str">
        <f>"136"</f>
        <v>136</v>
      </c>
      <c r="E1778" t="str">
        <f t="shared" si="146"/>
        <v>V. HARTLAND</v>
      </c>
      <c r="F1778" t="s">
        <v>530</v>
      </c>
      <c r="G1778" t="str">
        <f t="shared" si="147"/>
        <v>67136</v>
      </c>
      <c r="H1778" t="s">
        <v>531</v>
      </c>
      <c r="I1778" t="str">
        <f t="shared" si="148"/>
        <v>67136</v>
      </c>
      <c r="J1778" t="s">
        <v>1468</v>
      </c>
    </row>
    <row r="1779" spans="1:10" x14ac:dyDescent="0.25">
      <c r="A1779">
        <v>76</v>
      </c>
      <c r="B1779" t="str">
        <f t="shared" si="150"/>
        <v>67</v>
      </c>
      <c r="C1779" t="s">
        <v>1820</v>
      </c>
      <c r="D1779" t="str">
        <f>"146"</f>
        <v>146</v>
      </c>
      <c r="E1779" t="str">
        <f t="shared" si="146"/>
        <v>V. LAC LA BELLE</v>
      </c>
      <c r="F1779" t="s">
        <v>530</v>
      </c>
      <c r="G1779" t="str">
        <f t="shared" si="147"/>
        <v>67146</v>
      </c>
      <c r="H1779" t="s">
        <v>531</v>
      </c>
      <c r="I1779" t="str">
        <f t="shared" si="148"/>
        <v>67146</v>
      </c>
      <c r="J1779" t="s">
        <v>1127</v>
      </c>
    </row>
    <row r="1780" spans="1:10" x14ac:dyDescent="0.25">
      <c r="A1780">
        <v>77</v>
      </c>
      <c r="B1780" t="str">
        <f t="shared" si="150"/>
        <v>67</v>
      </c>
      <c r="C1780" t="s">
        <v>1820</v>
      </c>
      <c r="D1780" t="str">
        <f>"147"</f>
        <v>147</v>
      </c>
      <c r="E1780" t="str">
        <f t="shared" si="146"/>
        <v>V. LANNON</v>
      </c>
      <c r="F1780" t="s">
        <v>530</v>
      </c>
      <c r="G1780" t="str">
        <f t="shared" si="147"/>
        <v>67147</v>
      </c>
      <c r="H1780" t="s">
        <v>531</v>
      </c>
      <c r="I1780" t="str">
        <f t="shared" si="148"/>
        <v>67147</v>
      </c>
      <c r="J1780" t="s">
        <v>1832</v>
      </c>
    </row>
    <row r="1781" spans="1:10" x14ac:dyDescent="0.25">
      <c r="A1781">
        <v>77</v>
      </c>
      <c r="B1781" t="str">
        <f t="shared" si="150"/>
        <v>67</v>
      </c>
      <c r="C1781" t="s">
        <v>1820</v>
      </c>
      <c r="D1781" t="str">
        <f>"151"</f>
        <v>151</v>
      </c>
      <c r="E1781" t="str">
        <f t="shared" si="146"/>
        <v>V. MENOMONEE FALLS</v>
      </c>
      <c r="F1781" t="s">
        <v>530</v>
      </c>
      <c r="G1781" t="str">
        <f t="shared" si="147"/>
        <v>67151</v>
      </c>
      <c r="H1781" t="s">
        <v>531</v>
      </c>
      <c r="I1781" t="str">
        <f t="shared" si="148"/>
        <v>67151</v>
      </c>
      <c r="J1781" t="s">
        <v>1833</v>
      </c>
    </row>
    <row r="1782" spans="1:10" x14ac:dyDescent="0.25">
      <c r="A1782">
        <v>76</v>
      </c>
      <c r="B1782" t="str">
        <f t="shared" si="150"/>
        <v>67</v>
      </c>
      <c r="C1782" t="s">
        <v>1820</v>
      </c>
      <c r="D1782" t="str">
        <f>"152"</f>
        <v>152</v>
      </c>
      <c r="E1782" t="str">
        <f t="shared" si="146"/>
        <v>V. MERTON</v>
      </c>
      <c r="F1782" t="s">
        <v>530</v>
      </c>
      <c r="G1782" t="str">
        <f t="shared" si="147"/>
        <v>67152</v>
      </c>
      <c r="H1782" t="s">
        <v>531</v>
      </c>
      <c r="I1782" t="str">
        <f t="shared" si="148"/>
        <v>67152</v>
      </c>
      <c r="J1782" t="s">
        <v>1824</v>
      </c>
    </row>
    <row r="1783" spans="1:10" x14ac:dyDescent="0.25">
      <c r="A1783">
        <v>76</v>
      </c>
      <c r="B1783" t="str">
        <f t="shared" si="150"/>
        <v>67</v>
      </c>
      <c r="C1783" t="s">
        <v>1820</v>
      </c>
      <c r="D1783" t="str">
        <f>"153"</f>
        <v>153</v>
      </c>
      <c r="E1783" t="str">
        <f t="shared" si="146"/>
        <v>V. MUKWONAGO</v>
      </c>
      <c r="F1783" t="s">
        <v>530</v>
      </c>
      <c r="G1783" t="str">
        <f t="shared" si="147"/>
        <v>67153</v>
      </c>
      <c r="H1783" t="s">
        <v>531</v>
      </c>
      <c r="I1783" t="str">
        <f t="shared" si="148"/>
        <v>67153</v>
      </c>
      <c r="J1783" t="s">
        <v>1790</v>
      </c>
    </row>
    <row r="1784" spans="1:10" x14ac:dyDescent="0.25">
      <c r="A1784">
        <v>76</v>
      </c>
      <c r="B1784" t="str">
        <f t="shared" si="150"/>
        <v>67</v>
      </c>
      <c r="C1784" t="s">
        <v>1820</v>
      </c>
      <c r="D1784" t="str">
        <f>"158"</f>
        <v>158</v>
      </c>
      <c r="E1784" t="str">
        <f t="shared" si="146"/>
        <v>V. NASHOTAH</v>
      </c>
      <c r="F1784" t="s">
        <v>530</v>
      </c>
      <c r="G1784" t="str">
        <f t="shared" si="147"/>
        <v>67158</v>
      </c>
      <c r="H1784" t="s">
        <v>531</v>
      </c>
      <c r="I1784" t="str">
        <f t="shared" si="148"/>
        <v>67158</v>
      </c>
      <c r="J1784" t="s">
        <v>1834</v>
      </c>
    </row>
    <row r="1785" spans="1:10" x14ac:dyDescent="0.25">
      <c r="A1785">
        <v>76</v>
      </c>
      <c r="B1785" t="str">
        <f t="shared" si="150"/>
        <v>67</v>
      </c>
      <c r="C1785" t="s">
        <v>1820</v>
      </c>
      <c r="D1785" t="str">
        <f>"161"</f>
        <v>161</v>
      </c>
      <c r="E1785" t="str">
        <f t="shared" si="146"/>
        <v>V. NORTH PRAIRIE</v>
      </c>
      <c r="F1785" t="s">
        <v>530</v>
      </c>
      <c r="G1785" t="str">
        <f t="shared" si="147"/>
        <v>67161</v>
      </c>
      <c r="H1785" t="s">
        <v>531</v>
      </c>
      <c r="I1785" t="str">
        <f t="shared" si="148"/>
        <v>67161</v>
      </c>
      <c r="J1785" t="s">
        <v>1835</v>
      </c>
    </row>
    <row r="1786" spans="1:10" x14ac:dyDescent="0.25">
      <c r="A1786">
        <v>76</v>
      </c>
      <c r="B1786" t="str">
        <f t="shared" si="150"/>
        <v>67</v>
      </c>
      <c r="C1786" t="s">
        <v>1820</v>
      </c>
      <c r="D1786" t="str">
        <f>"166"</f>
        <v>166</v>
      </c>
      <c r="E1786" t="str">
        <f t="shared" si="146"/>
        <v>V. OCONOMOWOC LAKE</v>
      </c>
      <c r="F1786" t="s">
        <v>530</v>
      </c>
      <c r="G1786" t="str">
        <f t="shared" si="147"/>
        <v>67166</v>
      </c>
      <c r="H1786" t="s">
        <v>531</v>
      </c>
      <c r="I1786" t="str">
        <f t="shared" si="148"/>
        <v>67166</v>
      </c>
      <c r="J1786" t="s">
        <v>1836</v>
      </c>
    </row>
    <row r="1787" spans="1:10" x14ac:dyDescent="0.25">
      <c r="A1787">
        <v>76</v>
      </c>
      <c r="B1787" t="str">
        <f t="shared" si="150"/>
        <v>67</v>
      </c>
      <c r="C1787" t="s">
        <v>1820</v>
      </c>
      <c r="D1787" t="str">
        <f>"171"</f>
        <v>171</v>
      </c>
      <c r="E1787" t="str">
        <f t="shared" si="146"/>
        <v>V. PEWAUKEE</v>
      </c>
      <c r="F1787" t="s">
        <v>530</v>
      </c>
      <c r="G1787" t="str">
        <f t="shared" si="147"/>
        <v>67171</v>
      </c>
      <c r="H1787" t="s">
        <v>531</v>
      </c>
      <c r="I1787" t="str">
        <f t="shared" si="148"/>
        <v>67171</v>
      </c>
      <c r="J1787" t="s">
        <v>1837</v>
      </c>
    </row>
    <row r="1788" spans="1:10" x14ac:dyDescent="0.25">
      <c r="A1788">
        <v>76</v>
      </c>
      <c r="B1788" t="str">
        <f t="shared" si="150"/>
        <v>67</v>
      </c>
      <c r="C1788" t="s">
        <v>1820</v>
      </c>
      <c r="D1788" t="str">
        <f>"172"</f>
        <v>172</v>
      </c>
      <c r="E1788" t="str">
        <f t="shared" si="146"/>
        <v>V. SUMMIT</v>
      </c>
      <c r="F1788" t="s">
        <v>530</v>
      </c>
      <c r="G1788" t="str">
        <f t="shared" si="147"/>
        <v>67172</v>
      </c>
      <c r="H1788" t="s">
        <v>531</v>
      </c>
      <c r="I1788" t="str">
        <f t="shared" si="148"/>
        <v>67172</v>
      </c>
      <c r="J1788" t="s">
        <v>911</v>
      </c>
    </row>
    <row r="1789" spans="1:10" x14ac:dyDescent="0.25">
      <c r="A1789">
        <v>76</v>
      </c>
      <c r="B1789" t="str">
        <f t="shared" si="150"/>
        <v>67</v>
      </c>
      <c r="C1789" t="s">
        <v>1820</v>
      </c>
      <c r="D1789" t="str">
        <f>"181"</f>
        <v>181</v>
      </c>
      <c r="E1789" t="str">
        <f t="shared" si="146"/>
        <v>V. SUSSEX</v>
      </c>
      <c r="F1789" t="s">
        <v>530</v>
      </c>
      <c r="G1789" t="str">
        <f t="shared" si="147"/>
        <v>67181</v>
      </c>
      <c r="H1789" t="s">
        <v>531</v>
      </c>
      <c r="I1789" t="str">
        <f t="shared" si="148"/>
        <v>67181</v>
      </c>
      <c r="J1789" t="s">
        <v>1838</v>
      </c>
    </row>
    <row r="1790" spans="1:10" x14ac:dyDescent="0.25">
      <c r="A1790">
        <v>76</v>
      </c>
      <c r="B1790" t="str">
        <f t="shared" si="150"/>
        <v>67</v>
      </c>
      <c r="C1790" t="s">
        <v>1820</v>
      </c>
      <c r="D1790" t="str">
        <f>"191"</f>
        <v>191</v>
      </c>
      <c r="E1790" t="str">
        <f t="shared" si="146"/>
        <v>V. WALES</v>
      </c>
      <c r="F1790" t="s">
        <v>530</v>
      </c>
      <c r="G1790" t="str">
        <f t="shared" si="147"/>
        <v>67191</v>
      </c>
      <c r="H1790" t="s">
        <v>531</v>
      </c>
      <c r="I1790" t="str">
        <f t="shared" si="148"/>
        <v>67191</v>
      </c>
      <c r="J1790" t="s">
        <v>1839</v>
      </c>
    </row>
    <row r="1791" spans="1:10" x14ac:dyDescent="0.25">
      <c r="A1791">
        <v>77</v>
      </c>
      <c r="B1791" t="str">
        <f t="shared" si="150"/>
        <v>67</v>
      </c>
      <c r="C1791" t="s">
        <v>1820</v>
      </c>
      <c r="D1791" t="str">
        <f>"206"</f>
        <v>206</v>
      </c>
      <c r="E1791" t="str">
        <f t="shared" si="146"/>
        <v>C. BROOKFIELD</v>
      </c>
      <c r="F1791" t="s">
        <v>533</v>
      </c>
      <c r="G1791" t="str">
        <f t="shared" si="147"/>
        <v>67206</v>
      </c>
      <c r="H1791" t="s">
        <v>534</v>
      </c>
      <c r="I1791" t="str">
        <f t="shared" si="148"/>
        <v>67206</v>
      </c>
      <c r="J1791" t="s">
        <v>1821</v>
      </c>
    </row>
    <row r="1792" spans="1:10" x14ac:dyDescent="0.25">
      <c r="A1792">
        <v>76</v>
      </c>
      <c r="B1792" t="str">
        <f t="shared" si="150"/>
        <v>67</v>
      </c>
      <c r="C1792" t="s">
        <v>1820</v>
      </c>
      <c r="D1792" t="str">
        <f>"216"</f>
        <v>216</v>
      </c>
      <c r="E1792" t="str">
        <f t="shared" si="146"/>
        <v>C. DELAFIELD</v>
      </c>
      <c r="F1792" t="s">
        <v>533</v>
      </c>
      <c r="G1792" t="str">
        <f t="shared" si="147"/>
        <v>67216</v>
      </c>
      <c r="H1792" t="s">
        <v>534</v>
      </c>
      <c r="I1792" t="str">
        <f t="shared" si="148"/>
        <v>67216</v>
      </c>
      <c r="J1792" t="s">
        <v>1822</v>
      </c>
    </row>
    <row r="1793" spans="1:10" x14ac:dyDescent="0.25">
      <c r="A1793">
        <v>77</v>
      </c>
      <c r="B1793" t="str">
        <f t="shared" si="150"/>
        <v>67</v>
      </c>
      <c r="C1793" t="s">
        <v>1820</v>
      </c>
      <c r="D1793" t="str">
        <f>"250"</f>
        <v>250</v>
      </c>
      <c r="E1793" t="str">
        <f t="shared" si="146"/>
        <v>C. MILWAUKEE</v>
      </c>
      <c r="F1793" t="s">
        <v>533</v>
      </c>
      <c r="G1793" t="str">
        <f t="shared" si="147"/>
        <v>67250</v>
      </c>
      <c r="H1793" t="s">
        <v>534</v>
      </c>
      <c r="I1793" t="str">
        <f t="shared" si="148"/>
        <v>67250</v>
      </c>
      <c r="J1793" t="s">
        <v>1349</v>
      </c>
    </row>
    <row r="1794" spans="1:10" x14ac:dyDescent="0.25">
      <c r="A1794">
        <v>77</v>
      </c>
      <c r="B1794" t="str">
        <f t="shared" si="150"/>
        <v>67</v>
      </c>
      <c r="C1794" t="s">
        <v>1820</v>
      </c>
      <c r="D1794" t="str">
        <f>"251"</f>
        <v>251</v>
      </c>
      <c r="E1794" t="str">
        <f t="shared" ref="E1794:E1857" si="151">F1794&amp;J1794</f>
        <v>C. MUSKEGO</v>
      </c>
      <c r="F1794" t="s">
        <v>533</v>
      </c>
      <c r="G1794" t="str">
        <f t="shared" ref="G1794:G1857" si="152">B1794&amp;D1794</f>
        <v>67251</v>
      </c>
      <c r="H1794" t="s">
        <v>534</v>
      </c>
      <c r="I1794" t="str">
        <f t="shared" si="148"/>
        <v>67251</v>
      </c>
      <c r="J1794" t="s">
        <v>1840</v>
      </c>
    </row>
    <row r="1795" spans="1:10" x14ac:dyDescent="0.25">
      <c r="A1795">
        <v>77</v>
      </c>
      <c r="B1795" t="str">
        <f t="shared" si="150"/>
        <v>67</v>
      </c>
      <c r="C1795" t="s">
        <v>1820</v>
      </c>
      <c r="D1795" t="str">
        <f>"261"</f>
        <v>261</v>
      </c>
      <c r="E1795" t="str">
        <f t="shared" si="151"/>
        <v>C. NEW BERLIN</v>
      </c>
      <c r="F1795" t="s">
        <v>533</v>
      </c>
      <c r="G1795" t="str">
        <f t="shared" si="152"/>
        <v>67261</v>
      </c>
      <c r="H1795" t="s">
        <v>534</v>
      </c>
      <c r="I1795" t="str">
        <f t="shared" ref="I1795:I1858" si="153">B1795&amp;D1795</f>
        <v>67261</v>
      </c>
      <c r="J1795" t="s">
        <v>1841</v>
      </c>
    </row>
    <row r="1796" spans="1:10" x14ac:dyDescent="0.25">
      <c r="A1796">
        <v>76</v>
      </c>
      <c r="B1796" t="str">
        <f t="shared" si="150"/>
        <v>67</v>
      </c>
      <c r="C1796" t="s">
        <v>1820</v>
      </c>
      <c r="D1796" t="str">
        <f>"265"</f>
        <v>265</v>
      </c>
      <c r="E1796" t="str">
        <f t="shared" si="151"/>
        <v>C. OCONOMOWOC</v>
      </c>
      <c r="F1796" t="s">
        <v>533</v>
      </c>
      <c r="G1796" t="str">
        <f t="shared" si="152"/>
        <v>67265</v>
      </c>
      <c r="H1796" t="s">
        <v>534</v>
      </c>
      <c r="I1796" t="str">
        <f t="shared" si="153"/>
        <v>67265</v>
      </c>
      <c r="J1796" t="s">
        <v>1825</v>
      </c>
    </row>
    <row r="1797" spans="1:10" x14ac:dyDescent="0.25">
      <c r="A1797">
        <v>76</v>
      </c>
      <c r="B1797" t="str">
        <f t="shared" si="150"/>
        <v>67</v>
      </c>
      <c r="C1797" t="s">
        <v>1820</v>
      </c>
      <c r="D1797" t="str">
        <f>"270"</f>
        <v>270</v>
      </c>
      <c r="E1797" t="str">
        <f t="shared" si="151"/>
        <v>C. PEWAUKEE</v>
      </c>
      <c r="F1797" t="s">
        <v>533</v>
      </c>
      <c r="G1797" t="str">
        <f t="shared" si="152"/>
        <v>67270</v>
      </c>
      <c r="H1797" t="s">
        <v>534</v>
      </c>
      <c r="I1797" t="str">
        <f t="shared" si="153"/>
        <v>67270</v>
      </c>
      <c r="J1797" t="s">
        <v>1837</v>
      </c>
    </row>
    <row r="1798" spans="1:10" x14ac:dyDescent="0.25">
      <c r="A1798">
        <v>76</v>
      </c>
      <c r="B1798" t="str">
        <f t="shared" si="150"/>
        <v>67</v>
      </c>
      <c r="C1798" t="s">
        <v>1820</v>
      </c>
      <c r="D1798" t="str">
        <f>"291"</f>
        <v>291</v>
      </c>
      <c r="E1798" t="str">
        <f t="shared" si="151"/>
        <v>C. WAUKESHA</v>
      </c>
      <c r="F1798" t="s">
        <v>533</v>
      </c>
      <c r="G1798" t="str">
        <f t="shared" si="152"/>
        <v>67291</v>
      </c>
      <c r="H1798" t="s">
        <v>534</v>
      </c>
      <c r="I1798" t="str">
        <f t="shared" si="153"/>
        <v>67291</v>
      </c>
      <c r="J1798" t="s">
        <v>1828</v>
      </c>
    </row>
    <row r="1799" spans="1:10" x14ac:dyDescent="0.25">
      <c r="A1799">
        <v>81</v>
      </c>
      <c r="B1799" t="str">
        <f t="shared" ref="B1799:B1832" si="154">"68"</f>
        <v>68</v>
      </c>
      <c r="C1799" t="s">
        <v>1842</v>
      </c>
      <c r="D1799" t="str">
        <f>"002"</f>
        <v>002</v>
      </c>
      <c r="E1799" t="str">
        <f t="shared" si="151"/>
        <v>T. BEAR CREEK</v>
      </c>
      <c r="F1799" t="s">
        <v>511</v>
      </c>
      <c r="G1799" t="str">
        <f t="shared" si="152"/>
        <v>68002</v>
      </c>
      <c r="H1799" t="s">
        <v>512</v>
      </c>
      <c r="I1799" t="str">
        <f t="shared" si="153"/>
        <v>68002</v>
      </c>
      <c r="J1799" t="s">
        <v>1439</v>
      </c>
    </row>
    <row r="1800" spans="1:10" x14ac:dyDescent="0.25">
      <c r="A1800">
        <v>81</v>
      </c>
      <c r="B1800" t="str">
        <f t="shared" si="154"/>
        <v>68</v>
      </c>
      <c r="C1800" t="s">
        <v>1842</v>
      </c>
      <c r="D1800" t="str">
        <f>"004"</f>
        <v>004</v>
      </c>
      <c r="E1800" t="str">
        <f t="shared" si="151"/>
        <v>T. CALEDONIA</v>
      </c>
      <c r="F1800" t="s">
        <v>511</v>
      </c>
      <c r="G1800" t="str">
        <f t="shared" si="152"/>
        <v>68004</v>
      </c>
      <c r="H1800" t="s">
        <v>512</v>
      </c>
      <c r="I1800" t="str">
        <f t="shared" si="153"/>
        <v>68004</v>
      </c>
      <c r="J1800" t="s">
        <v>754</v>
      </c>
    </row>
    <row r="1801" spans="1:10" x14ac:dyDescent="0.25">
      <c r="A1801">
        <v>81</v>
      </c>
      <c r="B1801" t="str">
        <f t="shared" si="154"/>
        <v>68</v>
      </c>
      <c r="C1801" t="s">
        <v>1842</v>
      </c>
      <c r="D1801" t="str">
        <f>"006"</f>
        <v>006</v>
      </c>
      <c r="E1801" t="str">
        <f t="shared" si="151"/>
        <v>T. DAYTON</v>
      </c>
      <c r="F1801" t="s">
        <v>511</v>
      </c>
      <c r="G1801" t="str">
        <f t="shared" si="152"/>
        <v>68006</v>
      </c>
      <c r="H1801" t="s">
        <v>512</v>
      </c>
      <c r="I1801" t="str">
        <f t="shared" si="153"/>
        <v>68006</v>
      </c>
      <c r="J1801" t="s">
        <v>1558</v>
      </c>
    </row>
    <row r="1802" spans="1:10" x14ac:dyDescent="0.25">
      <c r="A1802">
        <v>81</v>
      </c>
      <c r="B1802" t="str">
        <f t="shared" si="154"/>
        <v>68</v>
      </c>
      <c r="C1802" t="s">
        <v>1842</v>
      </c>
      <c r="D1802" t="str">
        <f>"008"</f>
        <v>008</v>
      </c>
      <c r="E1802" t="str">
        <f t="shared" si="151"/>
        <v>T. DUPONT</v>
      </c>
      <c r="F1802" t="s">
        <v>511</v>
      </c>
      <c r="G1802" t="str">
        <f t="shared" si="152"/>
        <v>68008</v>
      </c>
      <c r="H1802" t="s">
        <v>512</v>
      </c>
      <c r="I1802" t="str">
        <f t="shared" si="153"/>
        <v>68008</v>
      </c>
      <c r="J1802" t="s">
        <v>1843</v>
      </c>
    </row>
    <row r="1803" spans="1:10" x14ac:dyDescent="0.25">
      <c r="A1803">
        <v>81</v>
      </c>
      <c r="B1803" t="str">
        <f t="shared" si="154"/>
        <v>68</v>
      </c>
      <c r="C1803" t="s">
        <v>1842</v>
      </c>
      <c r="D1803" t="str">
        <f>"010"</f>
        <v>010</v>
      </c>
      <c r="E1803" t="str">
        <f t="shared" si="151"/>
        <v>T. FARMINGTON</v>
      </c>
      <c r="F1803" t="s">
        <v>511</v>
      </c>
      <c r="G1803" t="str">
        <f t="shared" si="152"/>
        <v>68010</v>
      </c>
      <c r="H1803" t="s">
        <v>512</v>
      </c>
      <c r="I1803" t="str">
        <f t="shared" si="153"/>
        <v>68010</v>
      </c>
      <c r="J1803" t="s">
        <v>1118</v>
      </c>
    </row>
    <row r="1804" spans="1:10" x14ac:dyDescent="0.25">
      <c r="A1804">
        <v>81</v>
      </c>
      <c r="B1804" t="str">
        <f t="shared" si="154"/>
        <v>68</v>
      </c>
      <c r="C1804" t="s">
        <v>1842</v>
      </c>
      <c r="D1804" t="str">
        <f>"012"</f>
        <v>012</v>
      </c>
      <c r="E1804" t="str">
        <f t="shared" si="151"/>
        <v>T. FREMONT</v>
      </c>
      <c r="F1804" t="s">
        <v>511</v>
      </c>
      <c r="G1804" t="str">
        <f t="shared" si="152"/>
        <v>68012</v>
      </c>
      <c r="H1804" t="s">
        <v>512</v>
      </c>
      <c r="I1804" t="str">
        <f t="shared" si="153"/>
        <v>68012</v>
      </c>
      <c r="J1804" t="s">
        <v>720</v>
      </c>
    </row>
    <row r="1805" spans="1:10" x14ac:dyDescent="0.25">
      <c r="A1805">
        <v>81</v>
      </c>
      <c r="B1805" t="str">
        <f t="shared" si="154"/>
        <v>68</v>
      </c>
      <c r="C1805" t="s">
        <v>1842</v>
      </c>
      <c r="D1805" t="str">
        <f>"014"</f>
        <v>014</v>
      </c>
      <c r="E1805" t="str">
        <f t="shared" si="151"/>
        <v>T. HARRISON</v>
      </c>
      <c r="F1805" t="s">
        <v>511</v>
      </c>
      <c r="G1805" t="str">
        <f t="shared" si="152"/>
        <v>68014</v>
      </c>
      <c r="H1805" t="s">
        <v>512</v>
      </c>
      <c r="I1805" t="str">
        <f t="shared" si="153"/>
        <v>68014</v>
      </c>
      <c r="J1805" t="s">
        <v>674</v>
      </c>
    </row>
    <row r="1806" spans="1:10" x14ac:dyDescent="0.25">
      <c r="A1806">
        <v>81</v>
      </c>
      <c r="B1806" t="str">
        <f t="shared" si="154"/>
        <v>68</v>
      </c>
      <c r="C1806" t="s">
        <v>1842</v>
      </c>
      <c r="D1806" t="str">
        <f>"016"</f>
        <v>016</v>
      </c>
      <c r="E1806" t="str">
        <f t="shared" si="151"/>
        <v>T. HELVETIA</v>
      </c>
      <c r="F1806" t="s">
        <v>511</v>
      </c>
      <c r="G1806" t="str">
        <f t="shared" si="152"/>
        <v>68016</v>
      </c>
      <c r="H1806" t="s">
        <v>512</v>
      </c>
      <c r="I1806" t="str">
        <f t="shared" si="153"/>
        <v>68016</v>
      </c>
      <c r="J1806" t="s">
        <v>1844</v>
      </c>
    </row>
    <row r="1807" spans="1:10" x14ac:dyDescent="0.25">
      <c r="A1807">
        <v>81</v>
      </c>
      <c r="B1807" t="str">
        <f t="shared" si="154"/>
        <v>68</v>
      </c>
      <c r="C1807" t="s">
        <v>1842</v>
      </c>
      <c r="D1807" t="str">
        <f>"018"</f>
        <v>018</v>
      </c>
      <c r="E1807" t="str">
        <f t="shared" si="151"/>
        <v>T. IOLA</v>
      </c>
      <c r="F1807" t="s">
        <v>511</v>
      </c>
      <c r="G1807" t="str">
        <f t="shared" si="152"/>
        <v>68018</v>
      </c>
      <c r="H1807" t="s">
        <v>512</v>
      </c>
      <c r="I1807" t="str">
        <f t="shared" si="153"/>
        <v>68018</v>
      </c>
      <c r="J1807" t="s">
        <v>1845</v>
      </c>
    </row>
    <row r="1808" spans="1:10" x14ac:dyDescent="0.25">
      <c r="A1808">
        <v>81</v>
      </c>
      <c r="B1808" t="str">
        <f t="shared" si="154"/>
        <v>68</v>
      </c>
      <c r="C1808" t="s">
        <v>1842</v>
      </c>
      <c r="D1808" t="str">
        <f>"020"</f>
        <v>020</v>
      </c>
      <c r="E1808" t="str">
        <f t="shared" si="151"/>
        <v>T. LARRABEE</v>
      </c>
      <c r="F1808" t="s">
        <v>511</v>
      </c>
      <c r="G1808" t="str">
        <f t="shared" si="152"/>
        <v>68020</v>
      </c>
      <c r="H1808" t="s">
        <v>512</v>
      </c>
      <c r="I1808" t="str">
        <f t="shared" si="153"/>
        <v>68020</v>
      </c>
      <c r="J1808" t="s">
        <v>1846</v>
      </c>
    </row>
    <row r="1809" spans="1:10" x14ac:dyDescent="0.25">
      <c r="A1809">
        <v>81</v>
      </c>
      <c r="B1809" t="str">
        <f t="shared" si="154"/>
        <v>68</v>
      </c>
      <c r="C1809" t="s">
        <v>1842</v>
      </c>
      <c r="D1809" t="str">
        <f>"022"</f>
        <v>022</v>
      </c>
      <c r="E1809" t="str">
        <f t="shared" si="151"/>
        <v>T. LEBANON</v>
      </c>
      <c r="F1809" t="s">
        <v>511</v>
      </c>
      <c r="G1809" t="str">
        <f t="shared" si="152"/>
        <v>68022</v>
      </c>
      <c r="H1809" t="s">
        <v>512</v>
      </c>
      <c r="I1809" t="str">
        <f t="shared" si="153"/>
        <v>68022</v>
      </c>
      <c r="J1809" t="s">
        <v>862</v>
      </c>
    </row>
    <row r="1810" spans="1:10" x14ac:dyDescent="0.25">
      <c r="A1810">
        <v>81</v>
      </c>
      <c r="B1810" t="str">
        <f t="shared" si="154"/>
        <v>68</v>
      </c>
      <c r="C1810" t="s">
        <v>1842</v>
      </c>
      <c r="D1810" t="str">
        <f>"024"</f>
        <v>024</v>
      </c>
      <c r="E1810" t="str">
        <f t="shared" si="151"/>
        <v>T. LIND</v>
      </c>
      <c r="F1810" t="s">
        <v>511</v>
      </c>
      <c r="G1810" t="str">
        <f t="shared" si="152"/>
        <v>68024</v>
      </c>
      <c r="H1810" t="s">
        <v>512</v>
      </c>
      <c r="I1810" t="str">
        <f t="shared" si="153"/>
        <v>68024</v>
      </c>
      <c r="J1810" t="s">
        <v>1847</v>
      </c>
    </row>
    <row r="1811" spans="1:10" x14ac:dyDescent="0.25">
      <c r="A1811">
        <v>81</v>
      </c>
      <c r="B1811" t="str">
        <f t="shared" si="154"/>
        <v>68</v>
      </c>
      <c r="C1811" t="s">
        <v>1842</v>
      </c>
      <c r="D1811" t="str">
        <f>"026"</f>
        <v>026</v>
      </c>
      <c r="E1811" t="str">
        <f t="shared" si="151"/>
        <v>T. LITTLE WOLF</v>
      </c>
      <c r="F1811" t="s">
        <v>511</v>
      </c>
      <c r="G1811" t="str">
        <f t="shared" si="152"/>
        <v>68026</v>
      </c>
      <c r="H1811" t="s">
        <v>512</v>
      </c>
      <c r="I1811" t="str">
        <f t="shared" si="153"/>
        <v>68026</v>
      </c>
      <c r="J1811" t="s">
        <v>1848</v>
      </c>
    </row>
    <row r="1812" spans="1:10" x14ac:dyDescent="0.25">
      <c r="A1812">
        <v>81</v>
      </c>
      <c r="B1812" t="str">
        <f t="shared" si="154"/>
        <v>68</v>
      </c>
      <c r="C1812" t="s">
        <v>1842</v>
      </c>
      <c r="D1812" t="str">
        <f>"028"</f>
        <v>028</v>
      </c>
      <c r="E1812" t="str">
        <f t="shared" si="151"/>
        <v>T. MATTESON</v>
      </c>
      <c r="F1812" t="s">
        <v>511</v>
      </c>
      <c r="G1812" t="str">
        <f t="shared" si="152"/>
        <v>68028</v>
      </c>
      <c r="H1812" t="s">
        <v>512</v>
      </c>
      <c r="I1812" t="str">
        <f t="shared" si="153"/>
        <v>68028</v>
      </c>
      <c r="J1812" t="s">
        <v>1849</v>
      </c>
    </row>
    <row r="1813" spans="1:10" x14ac:dyDescent="0.25">
      <c r="A1813">
        <v>81</v>
      </c>
      <c r="B1813" t="str">
        <f t="shared" si="154"/>
        <v>68</v>
      </c>
      <c r="C1813" t="s">
        <v>1842</v>
      </c>
      <c r="D1813" t="str">
        <f>"030"</f>
        <v>030</v>
      </c>
      <c r="E1813" t="str">
        <f t="shared" si="151"/>
        <v>T. MUKWA</v>
      </c>
      <c r="F1813" t="s">
        <v>511</v>
      </c>
      <c r="G1813" t="str">
        <f t="shared" si="152"/>
        <v>68030</v>
      </c>
      <c r="H1813" t="s">
        <v>512</v>
      </c>
      <c r="I1813" t="str">
        <f t="shared" si="153"/>
        <v>68030</v>
      </c>
      <c r="J1813" t="s">
        <v>1850</v>
      </c>
    </row>
    <row r="1814" spans="1:10" x14ac:dyDescent="0.25">
      <c r="A1814">
        <v>81</v>
      </c>
      <c r="B1814" t="str">
        <f t="shared" si="154"/>
        <v>68</v>
      </c>
      <c r="C1814" t="s">
        <v>1842</v>
      </c>
      <c r="D1814" t="str">
        <f>"032"</f>
        <v>032</v>
      </c>
      <c r="E1814" t="str">
        <f t="shared" si="151"/>
        <v>T. ROYALTON</v>
      </c>
      <c r="F1814" t="s">
        <v>511</v>
      </c>
      <c r="G1814" t="str">
        <f t="shared" si="152"/>
        <v>68032</v>
      </c>
      <c r="H1814" t="s">
        <v>512</v>
      </c>
      <c r="I1814" t="str">
        <f t="shared" si="153"/>
        <v>68032</v>
      </c>
      <c r="J1814" t="s">
        <v>1851</v>
      </c>
    </row>
    <row r="1815" spans="1:10" x14ac:dyDescent="0.25">
      <c r="A1815">
        <v>81</v>
      </c>
      <c r="B1815" t="str">
        <f t="shared" si="154"/>
        <v>68</v>
      </c>
      <c r="C1815" t="s">
        <v>1842</v>
      </c>
      <c r="D1815" t="str">
        <f>"034"</f>
        <v>034</v>
      </c>
      <c r="E1815" t="str">
        <f t="shared" si="151"/>
        <v>T. SAINT LAWRENCE</v>
      </c>
      <c r="F1815" t="s">
        <v>511</v>
      </c>
      <c r="G1815" t="str">
        <f t="shared" si="152"/>
        <v>68034</v>
      </c>
      <c r="H1815" t="s">
        <v>512</v>
      </c>
      <c r="I1815" t="str">
        <f t="shared" si="153"/>
        <v>68034</v>
      </c>
      <c r="J1815" t="s">
        <v>1852</v>
      </c>
    </row>
    <row r="1816" spans="1:10" x14ac:dyDescent="0.25">
      <c r="A1816">
        <v>81</v>
      </c>
      <c r="B1816" t="str">
        <f t="shared" si="154"/>
        <v>68</v>
      </c>
      <c r="C1816" t="s">
        <v>1842</v>
      </c>
      <c r="D1816" t="str">
        <f>"036"</f>
        <v>036</v>
      </c>
      <c r="E1816" t="str">
        <f t="shared" si="151"/>
        <v>T. SCANDINAVIA</v>
      </c>
      <c r="F1816" t="s">
        <v>511</v>
      </c>
      <c r="G1816" t="str">
        <f t="shared" si="152"/>
        <v>68036</v>
      </c>
      <c r="H1816" t="s">
        <v>512</v>
      </c>
      <c r="I1816" t="str">
        <f t="shared" si="153"/>
        <v>68036</v>
      </c>
      <c r="J1816" t="s">
        <v>1853</v>
      </c>
    </row>
    <row r="1817" spans="1:10" x14ac:dyDescent="0.25">
      <c r="A1817">
        <v>81</v>
      </c>
      <c r="B1817" t="str">
        <f t="shared" si="154"/>
        <v>68</v>
      </c>
      <c r="C1817" t="s">
        <v>1842</v>
      </c>
      <c r="D1817" t="str">
        <f>"038"</f>
        <v>038</v>
      </c>
      <c r="E1817" t="str">
        <f t="shared" si="151"/>
        <v>T. UNION</v>
      </c>
      <c r="F1817" t="s">
        <v>511</v>
      </c>
      <c r="G1817" t="str">
        <f t="shared" si="152"/>
        <v>68038</v>
      </c>
      <c r="H1817" t="s">
        <v>512</v>
      </c>
      <c r="I1817" t="str">
        <f t="shared" si="153"/>
        <v>68038</v>
      </c>
      <c r="J1817" t="s">
        <v>664</v>
      </c>
    </row>
    <row r="1818" spans="1:10" x14ac:dyDescent="0.25">
      <c r="A1818">
        <v>81</v>
      </c>
      <c r="B1818" t="str">
        <f t="shared" si="154"/>
        <v>68</v>
      </c>
      <c r="C1818" t="s">
        <v>1842</v>
      </c>
      <c r="D1818" t="str">
        <f>"040"</f>
        <v>040</v>
      </c>
      <c r="E1818" t="str">
        <f t="shared" si="151"/>
        <v>T. WAUPACA</v>
      </c>
      <c r="F1818" t="s">
        <v>511</v>
      </c>
      <c r="G1818" t="str">
        <f t="shared" si="152"/>
        <v>68040</v>
      </c>
      <c r="H1818" t="s">
        <v>512</v>
      </c>
      <c r="I1818" t="str">
        <f t="shared" si="153"/>
        <v>68040</v>
      </c>
      <c r="J1818" t="s">
        <v>1854</v>
      </c>
    </row>
    <row r="1819" spans="1:10" x14ac:dyDescent="0.25">
      <c r="A1819">
        <v>81</v>
      </c>
      <c r="B1819" t="str">
        <f t="shared" si="154"/>
        <v>68</v>
      </c>
      <c r="C1819" t="s">
        <v>1842</v>
      </c>
      <c r="D1819" t="str">
        <f>"042"</f>
        <v>042</v>
      </c>
      <c r="E1819" t="str">
        <f t="shared" si="151"/>
        <v>T. WEYAUWEGA</v>
      </c>
      <c r="F1819" t="s">
        <v>511</v>
      </c>
      <c r="G1819" t="str">
        <f t="shared" si="152"/>
        <v>68042</v>
      </c>
      <c r="H1819" t="s">
        <v>512</v>
      </c>
      <c r="I1819" t="str">
        <f t="shared" si="153"/>
        <v>68042</v>
      </c>
      <c r="J1819" t="s">
        <v>1855</v>
      </c>
    </row>
    <row r="1820" spans="1:10" x14ac:dyDescent="0.25">
      <c r="A1820">
        <v>81</v>
      </c>
      <c r="B1820" t="str">
        <f t="shared" si="154"/>
        <v>68</v>
      </c>
      <c r="C1820" t="s">
        <v>1842</v>
      </c>
      <c r="D1820" t="str">
        <f>"044"</f>
        <v>044</v>
      </c>
      <c r="E1820" t="str">
        <f t="shared" si="151"/>
        <v>T. WYOMING</v>
      </c>
      <c r="F1820" t="s">
        <v>511</v>
      </c>
      <c r="G1820" t="str">
        <f t="shared" si="152"/>
        <v>68044</v>
      </c>
      <c r="H1820" t="s">
        <v>512</v>
      </c>
      <c r="I1820" t="str">
        <f t="shared" si="153"/>
        <v>68044</v>
      </c>
      <c r="J1820" t="s">
        <v>1077</v>
      </c>
    </row>
    <row r="1821" spans="1:10" x14ac:dyDescent="0.25">
      <c r="A1821">
        <v>81</v>
      </c>
      <c r="B1821" t="str">
        <f t="shared" si="154"/>
        <v>68</v>
      </c>
      <c r="C1821" t="s">
        <v>1842</v>
      </c>
      <c r="D1821" t="str">
        <f>"106"</f>
        <v>106</v>
      </c>
      <c r="E1821" t="str">
        <f t="shared" si="151"/>
        <v>V. BIG FALLS</v>
      </c>
      <c r="F1821" t="s">
        <v>530</v>
      </c>
      <c r="G1821" t="str">
        <f t="shared" si="152"/>
        <v>68106</v>
      </c>
      <c r="H1821" t="s">
        <v>531</v>
      </c>
      <c r="I1821" t="str">
        <f t="shared" si="153"/>
        <v>68106</v>
      </c>
      <c r="J1821" t="s">
        <v>1592</v>
      </c>
    </row>
    <row r="1822" spans="1:10" x14ac:dyDescent="0.25">
      <c r="A1822">
        <v>81</v>
      </c>
      <c r="B1822" t="str">
        <f t="shared" si="154"/>
        <v>68</v>
      </c>
      <c r="C1822" t="s">
        <v>1842</v>
      </c>
      <c r="D1822" t="str">
        <f>"121"</f>
        <v>121</v>
      </c>
      <c r="E1822" t="str">
        <f t="shared" si="151"/>
        <v>V. EMBARRASS</v>
      </c>
      <c r="F1822" t="s">
        <v>530</v>
      </c>
      <c r="G1822" t="str">
        <f t="shared" si="152"/>
        <v>68121</v>
      </c>
      <c r="H1822" t="s">
        <v>531</v>
      </c>
      <c r="I1822" t="str">
        <f t="shared" si="153"/>
        <v>68121</v>
      </c>
      <c r="J1822" t="s">
        <v>1856</v>
      </c>
    </row>
    <row r="1823" spans="1:10" x14ac:dyDescent="0.25">
      <c r="A1823">
        <v>81</v>
      </c>
      <c r="B1823" t="str">
        <f t="shared" si="154"/>
        <v>68</v>
      </c>
      <c r="C1823" t="s">
        <v>1842</v>
      </c>
      <c r="D1823" t="str">
        <f>"126"</f>
        <v>126</v>
      </c>
      <c r="E1823" t="str">
        <f t="shared" si="151"/>
        <v>V. FREMONT</v>
      </c>
      <c r="F1823" t="s">
        <v>530</v>
      </c>
      <c r="G1823" t="str">
        <f t="shared" si="152"/>
        <v>68126</v>
      </c>
      <c r="H1823" t="s">
        <v>531</v>
      </c>
      <c r="I1823" t="str">
        <f t="shared" si="153"/>
        <v>68126</v>
      </c>
      <c r="J1823" t="s">
        <v>720</v>
      </c>
    </row>
    <row r="1824" spans="1:10" x14ac:dyDescent="0.25">
      <c r="A1824">
        <v>81</v>
      </c>
      <c r="B1824" t="str">
        <f t="shared" si="154"/>
        <v>68</v>
      </c>
      <c r="C1824" t="s">
        <v>1842</v>
      </c>
      <c r="D1824" t="str">
        <f>"141"</f>
        <v>141</v>
      </c>
      <c r="E1824" t="str">
        <f t="shared" si="151"/>
        <v>V. IOLA</v>
      </c>
      <c r="F1824" t="s">
        <v>530</v>
      </c>
      <c r="G1824" t="str">
        <f t="shared" si="152"/>
        <v>68141</v>
      </c>
      <c r="H1824" t="s">
        <v>531</v>
      </c>
      <c r="I1824" t="str">
        <f t="shared" si="153"/>
        <v>68141</v>
      </c>
      <c r="J1824" t="s">
        <v>1845</v>
      </c>
    </row>
    <row r="1825" spans="1:10" x14ac:dyDescent="0.25">
      <c r="A1825">
        <v>81</v>
      </c>
      <c r="B1825" t="str">
        <f t="shared" si="154"/>
        <v>68</v>
      </c>
      <c r="C1825" t="s">
        <v>1842</v>
      </c>
      <c r="D1825" t="str">
        <f>"165"</f>
        <v>165</v>
      </c>
      <c r="E1825" t="str">
        <f t="shared" si="151"/>
        <v>V. OGDENSBURG</v>
      </c>
      <c r="F1825" t="s">
        <v>530</v>
      </c>
      <c r="G1825" t="str">
        <f t="shared" si="152"/>
        <v>68165</v>
      </c>
      <c r="H1825" t="s">
        <v>531</v>
      </c>
      <c r="I1825" t="str">
        <f t="shared" si="153"/>
        <v>68165</v>
      </c>
      <c r="J1825" t="s">
        <v>1857</v>
      </c>
    </row>
    <row r="1826" spans="1:10" x14ac:dyDescent="0.25">
      <c r="A1826">
        <v>81</v>
      </c>
      <c r="B1826" t="str">
        <f t="shared" si="154"/>
        <v>68</v>
      </c>
      <c r="C1826" t="s">
        <v>1842</v>
      </c>
      <c r="D1826" t="str">
        <f>"181"</f>
        <v>181</v>
      </c>
      <c r="E1826" t="str">
        <f t="shared" si="151"/>
        <v>V. SCANDINAVIA</v>
      </c>
      <c r="F1826" t="s">
        <v>530</v>
      </c>
      <c r="G1826" t="str">
        <f t="shared" si="152"/>
        <v>68181</v>
      </c>
      <c r="H1826" t="s">
        <v>531</v>
      </c>
      <c r="I1826" t="str">
        <f t="shared" si="153"/>
        <v>68181</v>
      </c>
      <c r="J1826" t="s">
        <v>1853</v>
      </c>
    </row>
    <row r="1827" spans="1:10" x14ac:dyDescent="0.25">
      <c r="A1827">
        <v>81</v>
      </c>
      <c r="B1827" t="str">
        <f t="shared" si="154"/>
        <v>68</v>
      </c>
      <c r="C1827" t="s">
        <v>1842</v>
      </c>
      <c r="D1827" t="str">
        <f>"211"</f>
        <v>211</v>
      </c>
      <c r="E1827" t="str">
        <f t="shared" si="151"/>
        <v>C. CLINTONVILLE</v>
      </c>
      <c r="F1827" t="s">
        <v>533</v>
      </c>
      <c r="G1827" t="str">
        <f t="shared" si="152"/>
        <v>68211</v>
      </c>
      <c r="H1827" t="s">
        <v>534</v>
      </c>
      <c r="I1827" t="str">
        <f t="shared" si="153"/>
        <v>68211</v>
      </c>
      <c r="J1827" t="s">
        <v>1858</v>
      </c>
    </row>
    <row r="1828" spans="1:10" x14ac:dyDescent="0.25">
      <c r="A1828">
        <v>81</v>
      </c>
      <c r="B1828" t="str">
        <f t="shared" si="154"/>
        <v>68</v>
      </c>
      <c r="C1828" t="s">
        <v>1842</v>
      </c>
      <c r="D1828" t="str">
        <f>"251"</f>
        <v>251</v>
      </c>
      <c r="E1828" t="str">
        <f t="shared" si="151"/>
        <v>C. MANAWA</v>
      </c>
      <c r="F1828" t="s">
        <v>533</v>
      </c>
      <c r="G1828" t="str">
        <f t="shared" si="152"/>
        <v>68251</v>
      </c>
      <c r="H1828" t="s">
        <v>534</v>
      </c>
      <c r="I1828" t="str">
        <f t="shared" si="153"/>
        <v>68251</v>
      </c>
      <c r="J1828" t="s">
        <v>1859</v>
      </c>
    </row>
    <row r="1829" spans="1:10" x14ac:dyDescent="0.25">
      <c r="A1829">
        <v>81</v>
      </c>
      <c r="B1829" t="str">
        <f t="shared" si="154"/>
        <v>68</v>
      </c>
      <c r="C1829" t="s">
        <v>1842</v>
      </c>
      <c r="D1829" t="str">
        <f>"252"</f>
        <v>252</v>
      </c>
      <c r="E1829" t="str">
        <f t="shared" si="151"/>
        <v>C. MARION</v>
      </c>
      <c r="F1829" t="s">
        <v>533</v>
      </c>
      <c r="G1829" t="str">
        <f t="shared" si="152"/>
        <v>68252</v>
      </c>
      <c r="H1829" t="s">
        <v>534</v>
      </c>
      <c r="I1829" t="str">
        <f t="shared" si="153"/>
        <v>68252</v>
      </c>
      <c r="J1829" t="s">
        <v>1016</v>
      </c>
    </row>
    <row r="1830" spans="1:10" x14ac:dyDescent="0.25">
      <c r="A1830">
        <v>81</v>
      </c>
      <c r="B1830" t="str">
        <f t="shared" si="154"/>
        <v>68</v>
      </c>
      <c r="C1830" t="s">
        <v>1842</v>
      </c>
      <c r="D1830" t="str">
        <f>"261"</f>
        <v>261</v>
      </c>
      <c r="E1830" t="str">
        <f t="shared" si="151"/>
        <v>C. NEW LONDON</v>
      </c>
      <c r="F1830" t="s">
        <v>533</v>
      </c>
      <c r="G1830" t="str">
        <f t="shared" si="152"/>
        <v>68261</v>
      </c>
      <c r="H1830" t="s">
        <v>534</v>
      </c>
      <c r="I1830" t="str">
        <f t="shared" si="153"/>
        <v>68261</v>
      </c>
      <c r="J1830" t="s">
        <v>1446</v>
      </c>
    </row>
    <row r="1831" spans="1:10" x14ac:dyDescent="0.25">
      <c r="A1831">
        <v>81</v>
      </c>
      <c r="B1831" t="str">
        <f t="shared" si="154"/>
        <v>68</v>
      </c>
      <c r="C1831" t="s">
        <v>1842</v>
      </c>
      <c r="D1831" t="str">
        <f>"291"</f>
        <v>291</v>
      </c>
      <c r="E1831" t="str">
        <f t="shared" si="151"/>
        <v>C. WAUPACA</v>
      </c>
      <c r="F1831" t="s">
        <v>533</v>
      </c>
      <c r="G1831" t="str">
        <f t="shared" si="152"/>
        <v>68291</v>
      </c>
      <c r="H1831" t="s">
        <v>534</v>
      </c>
      <c r="I1831" t="str">
        <f t="shared" si="153"/>
        <v>68291</v>
      </c>
      <c r="J1831" t="s">
        <v>1854</v>
      </c>
    </row>
    <row r="1832" spans="1:10" x14ac:dyDescent="0.25">
      <c r="A1832">
        <v>81</v>
      </c>
      <c r="B1832" t="str">
        <f t="shared" si="154"/>
        <v>68</v>
      </c>
      <c r="C1832" t="s">
        <v>1842</v>
      </c>
      <c r="D1832" t="str">
        <f>"292"</f>
        <v>292</v>
      </c>
      <c r="E1832" t="str">
        <f t="shared" si="151"/>
        <v>C. WEYAUWEGA</v>
      </c>
      <c r="F1832" t="s">
        <v>533</v>
      </c>
      <c r="G1832" t="str">
        <f t="shared" si="152"/>
        <v>68292</v>
      </c>
      <c r="H1832" t="s">
        <v>534</v>
      </c>
      <c r="I1832" t="str">
        <f t="shared" si="153"/>
        <v>68292</v>
      </c>
      <c r="J1832" t="s">
        <v>1855</v>
      </c>
    </row>
    <row r="1833" spans="1:10" x14ac:dyDescent="0.25">
      <c r="A1833">
        <v>81</v>
      </c>
      <c r="B1833" t="str">
        <f t="shared" ref="B1833:B1858" si="155">"69"</f>
        <v>69</v>
      </c>
      <c r="C1833" t="s">
        <v>1860</v>
      </c>
      <c r="D1833" t="str">
        <f>"002"</f>
        <v>002</v>
      </c>
      <c r="E1833" t="str">
        <f t="shared" si="151"/>
        <v>T. AURORA</v>
      </c>
      <c r="F1833" t="s">
        <v>511</v>
      </c>
      <c r="G1833" t="str">
        <f t="shared" si="152"/>
        <v>69002</v>
      </c>
      <c r="H1833" t="s">
        <v>512</v>
      </c>
      <c r="I1833" t="str">
        <f t="shared" si="153"/>
        <v>69002</v>
      </c>
      <c r="J1833" t="s">
        <v>953</v>
      </c>
    </row>
    <row r="1834" spans="1:10" x14ac:dyDescent="0.25">
      <c r="A1834">
        <v>81</v>
      </c>
      <c r="B1834" t="str">
        <f t="shared" si="155"/>
        <v>69</v>
      </c>
      <c r="C1834" t="s">
        <v>1860</v>
      </c>
      <c r="D1834" t="str">
        <f>"004"</f>
        <v>004</v>
      </c>
      <c r="E1834" t="str">
        <f t="shared" si="151"/>
        <v>T. BLOOMFIELD</v>
      </c>
      <c r="F1834" t="s">
        <v>511</v>
      </c>
      <c r="G1834" t="str">
        <f t="shared" si="152"/>
        <v>69004</v>
      </c>
      <c r="H1834" t="s">
        <v>512</v>
      </c>
      <c r="I1834" t="str">
        <f t="shared" si="153"/>
        <v>69004</v>
      </c>
      <c r="J1834" t="s">
        <v>1779</v>
      </c>
    </row>
    <row r="1835" spans="1:10" x14ac:dyDescent="0.25">
      <c r="A1835">
        <v>81</v>
      </c>
      <c r="B1835" t="str">
        <f t="shared" si="155"/>
        <v>69</v>
      </c>
      <c r="C1835" t="s">
        <v>1860</v>
      </c>
      <c r="D1835" t="str">
        <f>"006"</f>
        <v>006</v>
      </c>
      <c r="E1835" t="str">
        <f t="shared" si="151"/>
        <v>T. COLOMA</v>
      </c>
      <c r="F1835" t="s">
        <v>511</v>
      </c>
      <c r="G1835" t="str">
        <f t="shared" si="152"/>
        <v>69006</v>
      </c>
      <c r="H1835" t="s">
        <v>512</v>
      </c>
      <c r="I1835" t="str">
        <f t="shared" si="153"/>
        <v>69006</v>
      </c>
      <c r="J1835" t="s">
        <v>1861</v>
      </c>
    </row>
    <row r="1836" spans="1:10" x14ac:dyDescent="0.25">
      <c r="A1836">
        <v>81</v>
      </c>
      <c r="B1836" t="str">
        <f t="shared" si="155"/>
        <v>69</v>
      </c>
      <c r="C1836" t="s">
        <v>1860</v>
      </c>
      <c r="D1836" t="str">
        <f>"008"</f>
        <v>008</v>
      </c>
      <c r="E1836" t="str">
        <f t="shared" si="151"/>
        <v>T. DAKOTA</v>
      </c>
      <c r="F1836" t="s">
        <v>511</v>
      </c>
      <c r="G1836" t="str">
        <f t="shared" si="152"/>
        <v>69008</v>
      </c>
      <c r="H1836" t="s">
        <v>512</v>
      </c>
      <c r="I1836" t="str">
        <f t="shared" si="153"/>
        <v>69008</v>
      </c>
      <c r="J1836" t="s">
        <v>1862</v>
      </c>
    </row>
    <row r="1837" spans="1:10" x14ac:dyDescent="0.25">
      <c r="A1837">
        <v>81</v>
      </c>
      <c r="B1837" t="str">
        <f t="shared" si="155"/>
        <v>69</v>
      </c>
      <c r="C1837" t="s">
        <v>1860</v>
      </c>
      <c r="D1837" t="str">
        <f>"010"</f>
        <v>010</v>
      </c>
      <c r="E1837" t="str">
        <f t="shared" si="151"/>
        <v>T. DEERFIELD</v>
      </c>
      <c r="F1837" t="s">
        <v>511</v>
      </c>
      <c r="G1837" t="str">
        <f t="shared" si="152"/>
        <v>69010</v>
      </c>
      <c r="H1837" t="s">
        <v>512</v>
      </c>
      <c r="I1837" t="str">
        <f t="shared" si="153"/>
        <v>69010</v>
      </c>
      <c r="J1837" t="s">
        <v>812</v>
      </c>
    </row>
    <row r="1838" spans="1:10" x14ac:dyDescent="0.25">
      <c r="A1838">
        <v>81</v>
      </c>
      <c r="B1838" t="str">
        <f t="shared" si="155"/>
        <v>69</v>
      </c>
      <c r="C1838" t="s">
        <v>1860</v>
      </c>
      <c r="D1838" t="str">
        <f>"012"</f>
        <v>012</v>
      </c>
      <c r="E1838" t="str">
        <f t="shared" si="151"/>
        <v>T. HANCOCK</v>
      </c>
      <c r="F1838" t="s">
        <v>511</v>
      </c>
      <c r="G1838" t="str">
        <f t="shared" si="152"/>
        <v>69012</v>
      </c>
      <c r="H1838" t="s">
        <v>512</v>
      </c>
      <c r="I1838" t="str">
        <f t="shared" si="153"/>
        <v>69012</v>
      </c>
      <c r="J1838" t="s">
        <v>1863</v>
      </c>
    </row>
    <row r="1839" spans="1:10" x14ac:dyDescent="0.25">
      <c r="A1839">
        <v>81</v>
      </c>
      <c r="B1839" t="str">
        <f t="shared" si="155"/>
        <v>69</v>
      </c>
      <c r="C1839" t="s">
        <v>1860</v>
      </c>
      <c r="D1839" t="str">
        <f>"014"</f>
        <v>014</v>
      </c>
      <c r="E1839" t="str">
        <f t="shared" si="151"/>
        <v>T. LEON</v>
      </c>
      <c r="F1839" t="s">
        <v>511</v>
      </c>
      <c r="G1839" t="str">
        <f t="shared" si="152"/>
        <v>69014</v>
      </c>
      <c r="H1839" t="s">
        <v>512</v>
      </c>
      <c r="I1839" t="str">
        <f t="shared" si="153"/>
        <v>69014</v>
      </c>
      <c r="J1839" t="s">
        <v>1360</v>
      </c>
    </row>
    <row r="1840" spans="1:10" x14ac:dyDescent="0.25">
      <c r="A1840">
        <v>81</v>
      </c>
      <c r="B1840" t="str">
        <f t="shared" si="155"/>
        <v>69</v>
      </c>
      <c r="C1840" t="s">
        <v>1860</v>
      </c>
      <c r="D1840" t="str">
        <f>"016"</f>
        <v>016</v>
      </c>
      <c r="E1840" t="str">
        <f t="shared" si="151"/>
        <v>T. MARION</v>
      </c>
      <c r="F1840" t="s">
        <v>511</v>
      </c>
      <c r="G1840" t="str">
        <f t="shared" si="152"/>
        <v>69016</v>
      </c>
      <c r="H1840" t="s">
        <v>512</v>
      </c>
      <c r="I1840" t="str">
        <f t="shared" si="153"/>
        <v>69016</v>
      </c>
      <c r="J1840" t="s">
        <v>1016</v>
      </c>
    </row>
    <row r="1841" spans="1:10" x14ac:dyDescent="0.25">
      <c r="A1841">
        <v>81</v>
      </c>
      <c r="B1841" t="str">
        <f t="shared" si="155"/>
        <v>69</v>
      </c>
      <c r="C1841" t="s">
        <v>1860</v>
      </c>
      <c r="D1841" t="str">
        <f>"018"</f>
        <v>018</v>
      </c>
      <c r="E1841" t="str">
        <f t="shared" si="151"/>
        <v>T. MOUNT MORRIS</v>
      </c>
      <c r="F1841" t="s">
        <v>511</v>
      </c>
      <c r="G1841" t="str">
        <f t="shared" si="152"/>
        <v>69018</v>
      </c>
      <c r="H1841" t="s">
        <v>512</v>
      </c>
      <c r="I1841" t="str">
        <f t="shared" si="153"/>
        <v>69018</v>
      </c>
      <c r="J1841" t="s">
        <v>1864</v>
      </c>
    </row>
    <row r="1842" spans="1:10" x14ac:dyDescent="0.25">
      <c r="A1842">
        <v>81</v>
      </c>
      <c r="B1842" t="str">
        <f t="shared" si="155"/>
        <v>69</v>
      </c>
      <c r="C1842" t="s">
        <v>1860</v>
      </c>
      <c r="D1842" t="str">
        <f>"020"</f>
        <v>020</v>
      </c>
      <c r="E1842" t="str">
        <f t="shared" si="151"/>
        <v>T. OASIS</v>
      </c>
      <c r="F1842" t="s">
        <v>511</v>
      </c>
      <c r="G1842" t="str">
        <f t="shared" si="152"/>
        <v>69020</v>
      </c>
      <c r="H1842" t="s">
        <v>512</v>
      </c>
      <c r="I1842" t="str">
        <f t="shared" si="153"/>
        <v>69020</v>
      </c>
      <c r="J1842" t="s">
        <v>1865</v>
      </c>
    </row>
    <row r="1843" spans="1:10" x14ac:dyDescent="0.25">
      <c r="A1843">
        <v>81</v>
      </c>
      <c r="B1843" t="str">
        <f t="shared" si="155"/>
        <v>69</v>
      </c>
      <c r="C1843" t="s">
        <v>1860</v>
      </c>
      <c r="D1843" t="str">
        <f>"022"</f>
        <v>022</v>
      </c>
      <c r="E1843" t="str">
        <f t="shared" si="151"/>
        <v>T. PLAINFIELD</v>
      </c>
      <c r="F1843" t="s">
        <v>511</v>
      </c>
      <c r="G1843" t="str">
        <f t="shared" si="152"/>
        <v>69022</v>
      </c>
      <c r="H1843" t="s">
        <v>512</v>
      </c>
      <c r="I1843" t="str">
        <f t="shared" si="153"/>
        <v>69022</v>
      </c>
      <c r="J1843" t="s">
        <v>1866</v>
      </c>
    </row>
    <row r="1844" spans="1:10" x14ac:dyDescent="0.25">
      <c r="A1844">
        <v>81</v>
      </c>
      <c r="B1844" t="str">
        <f t="shared" si="155"/>
        <v>69</v>
      </c>
      <c r="C1844" t="s">
        <v>1860</v>
      </c>
      <c r="D1844" t="str">
        <f>"024"</f>
        <v>024</v>
      </c>
      <c r="E1844" t="str">
        <f t="shared" si="151"/>
        <v>T. POY SIPPI</v>
      </c>
      <c r="F1844" t="s">
        <v>511</v>
      </c>
      <c r="G1844" t="str">
        <f t="shared" si="152"/>
        <v>69024</v>
      </c>
      <c r="H1844" t="s">
        <v>512</v>
      </c>
      <c r="I1844" t="str">
        <f t="shared" si="153"/>
        <v>69024</v>
      </c>
      <c r="J1844" t="s">
        <v>1867</v>
      </c>
    </row>
    <row r="1845" spans="1:10" x14ac:dyDescent="0.25">
      <c r="A1845">
        <v>81</v>
      </c>
      <c r="B1845" t="str">
        <f t="shared" si="155"/>
        <v>69</v>
      </c>
      <c r="C1845" t="s">
        <v>1860</v>
      </c>
      <c r="D1845" t="str">
        <f>"026"</f>
        <v>026</v>
      </c>
      <c r="E1845" t="str">
        <f t="shared" si="151"/>
        <v>T. RICHFORD</v>
      </c>
      <c r="F1845" t="s">
        <v>511</v>
      </c>
      <c r="G1845" t="str">
        <f t="shared" si="152"/>
        <v>69026</v>
      </c>
      <c r="H1845" t="s">
        <v>512</v>
      </c>
      <c r="I1845" t="str">
        <f t="shared" si="153"/>
        <v>69026</v>
      </c>
      <c r="J1845" t="s">
        <v>1868</v>
      </c>
    </row>
    <row r="1846" spans="1:10" x14ac:dyDescent="0.25">
      <c r="A1846">
        <v>81</v>
      </c>
      <c r="B1846" t="str">
        <f t="shared" si="155"/>
        <v>69</v>
      </c>
      <c r="C1846" t="s">
        <v>1860</v>
      </c>
      <c r="D1846" t="str">
        <f>"028"</f>
        <v>028</v>
      </c>
      <c r="E1846" t="str">
        <f t="shared" si="151"/>
        <v>T. ROSE</v>
      </c>
      <c r="F1846" t="s">
        <v>511</v>
      </c>
      <c r="G1846" t="str">
        <f t="shared" si="152"/>
        <v>69028</v>
      </c>
      <c r="H1846" t="s">
        <v>512</v>
      </c>
      <c r="I1846" t="str">
        <f t="shared" si="153"/>
        <v>69028</v>
      </c>
      <c r="J1846" t="s">
        <v>1869</v>
      </c>
    </row>
    <row r="1847" spans="1:10" x14ac:dyDescent="0.25">
      <c r="A1847">
        <v>81</v>
      </c>
      <c r="B1847" t="str">
        <f t="shared" si="155"/>
        <v>69</v>
      </c>
      <c r="C1847" t="s">
        <v>1860</v>
      </c>
      <c r="D1847" t="str">
        <f>"030"</f>
        <v>030</v>
      </c>
      <c r="E1847" t="str">
        <f t="shared" si="151"/>
        <v>T. SAXEVILLE</v>
      </c>
      <c r="F1847" t="s">
        <v>511</v>
      </c>
      <c r="G1847" t="str">
        <f t="shared" si="152"/>
        <v>69030</v>
      </c>
      <c r="H1847" t="s">
        <v>512</v>
      </c>
      <c r="I1847" t="str">
        <f t="shared" si="153"/>
        <v>69030</v>
      </c>
      <c r="J1847" t="s">
        <v>1870</v>
      </c>
    </row>
    <row r="1848" spans="1:10" x14ac:dyDescent="0.25">
      <c r="A1848">
        <v>81</v>
      </c>
      <c r="B1848" t="str">
        <f t="shared" si="155"/>
        <v>69</v>
      </c>
      <c r="C1848" t="s">
        <v>1860</v>
      </c>
      <c r="D1848" t="str">
        <f>"032"</f>
        <v>032</v>
      </c>
      <c r="E1848" t="str">
        <f t="shared" si="151"/>
        <v>T. SPRINGWATER</v>
      </c>
      <c r="F1848" t="s">
        <v>511</v>
      </c>
      <c r="G1848" t="str">
        <f t="shared" si="152"/>
        <v>69032</v>
      </c>
      <c r="H1848" t="s">
        <v>512</v>
      </c>
      <c r="I1848" t="str">
        <f t="shared" si="153"/>
        <v>69032</v>
      </c>
      <c r="J1848" t="s">
        <v>1871</v>
      </c>
    </row>
    <row r="1849" spans="1:10" x14ac:dyDescent="0.25">
      <c r="A1849">
        <v>81</v>
      </c>
      <c r="B1849" t="str">
        <f t="shared" si="155"/>
        <v>69</v>
      </c>
      <c r="C1849" t="s">
        <v>1860</v>
      </c>
      <c r="D1849" t="str">
        <f>"034"</f>
        <v>034</v>
      </c>
      <c r="E1849" t="str">
        <f t="shared" si="151"/>
        <v>T. WARREN</v>
      </c>
      <c r="F1849" t="s">
        <v>511</v>
      </c>
      <c r="G1849" t="str">
        <f t="shared" si="152"/>
        <v>69034</v>
      </c>
      <c r="H1849" t="s">
        <v>512</v>
      </c>
      <c r="I1849" t="str">
        <f t="shared" si="153"/>
        <v>69034</v>
      </c>
      <c r="J1849" t="s">
        <v>1626</v>
      </c>
    </row>
    <row r="1850" spans="1:10" x14ac:dyDescent="0.25">
      <c r="A1850">
        <v>81</v>
      </c>
      <c r="B1850" t="str">
        <f t="shared" si="155"/>
        <v>69</v>
      </c>
      <c r="C1850" t="s">
        <v>1860</v>
      </c>
      <c r="D1850" t="str">
        <f>"036"</f>
        <v>036</v>
      </c>
      <c r="E1850" t="str">
        <f t="shared" si="151"/>
        <v>T. WAUTOMA</v>
      </c>
      <c r="F1850" t="s">
        <v>511</v>
      </c>
      <c r="G1850" t="str">
        <f t="shared" si="152"/>
        <v>69036</v>
      </c>
      <c r="H1850" t="s">
        <v>512</v>
      </c>
      <c r="I1850" t="str">
        <f t="shared" si="153"/>
        <v>69036</v>
      </c>
      <c r="J1850" t="s">
        <v>1872</v>
      </c>
    </row>
    <row r="1851" spans="1:10" x14ac:dyDescent="0.25">
      <c r="A1851">
        <v>81</v>
      </c>
      <c r="B1851" t="str">
        <f t="shared" si="155"/>
        <v>69</v>
      </c>
      <c r="C1851" t="s">
        <v>1860</v>
      </c>
      <c r="D1851" t="str">
        <f>"111"</f>
        <v>111</v>
      </c>
      <c r="E1851" t="str">
        <f t="shared" si="151"/>
        <v>V. COLOMA</v>
      </c>
      <c r="F1851" t="s">
        <v>530</v>
      </c>
      <c r="G1851" t="str">
        <f t="shared" si="152"/>
        <v>69111</v>
      </c>
      <c r="H1851" t="s">
        <v>531</v>
      </c>
      <c r="I1851" t="str">
        <f t="shared" si="153"/>
        <v>69111</v>
      </c>
      <c r="J1851" t="s">
        <v>1861</v>
      </c>
    </row>
    <row r="1852" spans="1:10" x14ac:dyDescent="0.25">
      <c r="A1852">
        <v>81</v>
      </c>
      <c r="B1852" t="str">
        <f t="shared" si="155"/>
        <v>69</v>
      </c>
      <c r="C1852" t="s">
        <v>1860</v>
      </c>
      <c r="D1852" t="str">
        <f>"136"</f>
        <v>136</v>
      </c>
      <c r="E1852" t="str">
        <f t="shared" si="151"/>
        <v>V. HANCOCK</v>
      </c>
      <c r="F1852" t="s">
        <v>530</v>
      </c>
      <c r="G1852" t="str">
        <f t="shared" si="152"/>
        <v>69136</v>
      </c>
      <c r="H1852" t="s">
        <v>531</v>
      </c>
      <c r="I1852" t="str">
        <f t="shared" si="153"/>
        <v>69136</v>
      </c>
      <c r="J1852" t="s">
        <v>1863</v>
      </c>
    </row>
    <row r="1853" spans="1:10" x14ac:dyDescent="0.25">
      <c r="A1853">
        <v>81</v>
      </c>
      <c r="B1853" t="str">
        <f t="shared" si="155"/>
        <v>69</v>
      </c>
      <c r="C1853" t="s">
        <v>1860</v>
      </c>
      <c r="D1853" t="str">
        <f>"146"</f>
        <v>146</v>
      </c>
      <c r="E1853" t="str">
        <f t="shared" si="151"/>
        <v>V. LOHRVILLE</v>
      </c>
      <c r="F1853" t="s">
        <v>530</v>
      </c>
      <c r="G1853" t="str">
        <f t="shared" si="152"/>
        <v>69146</v>
      </c>
      <c r="H1853" t="s">
        <v>531</v>
      </c>
      <c r="I1853" t="str">
        <f t="shared" si="153"/>
        <v>69146</v>
      </c>
      <c r="J1853" t="s">
        <v>1873</v>
      </c>
    </row>
    <row r="1854" spans="1:10" x14ac:dyDescent="0.25">
      <c r="A1854">
        <v>81</v>
      </c>
      <c r="B1854" t="str">
        <f t="shared" si="155"/>
        <v>69</v>
      </c>
      <c r="C1854" t="s">
        <v>1860</v>
      </c>
      <c r="D1854" t="str">
        <f>"171"</f>
        <v>171</v>
      </c>
      <c r="E1854" t="str">
        <f t="shared" si="151"/>
        <v>V. PLAINFIELD</v>
      </c>
      <c r="F1854" t="s">
        <v>530</v>
      </c>
      <c r="G1854" t="str">
        <f t="shared" si="152"/>
        <v>69171</v>
      </c>
      <c r="H1854" t="s">
        <v>531</v>
      </c>
      <c r="I1854" t="str">
        <f t="shared" si="153"/>
        <v>69171</v>
      </c>
      <c r="J1854" t="s">
        <v>1866</v>
      </c>
    </row>
    <row r="1855" spans="1:10" x14ac:dyDescent="0.25">
      <c r="A1855">
        <v>81</v>
      </c>
      <c r="B1855" t="str">
        <f t="shared" si="155"/>
        <v>69</v>
      </c>
      <c r="C1855" t="s">
        <v>1860</v>
      </c>
      <c r="D1855" t="str">
        <f>"176"</f>
        <v>176</v>
      </c>
      <c r="E1855" t="str">
        <f t="shared" si="151"/>
        <v>V. REDGRANITE</v>
      </c>
      <c r="F1855" t="s">
        <v>530</v>
      </c>
      <c r="G1855" t="str">
        <f t="shared" si="152"/>
        <v>69176</v>
      </c>
      <c r="H1855" t="s">
        <v>531</v>
      </c>
      <c r="I1855" t="str">
        <f t="shared" si="153"/>
        <v>69176</v>
      </c>
      <c r="J1855" t="s">
        <v>1874</v>
      </c>
    </row>
    <row r="1856" spans="1:10" x14ac:dyDescent="0.25">
      <c r="A1856">
        <v>81</v>
      </c>
      <c r="B1856" t="str">
        <f t="shared" si="155"/>
        <v>69</v>
      </c>
      <c r="C1856" t="s">
        <v>1860</v>
      </c>
      <c r="D1856" t="str">
        <f>"191"</f>
        <v>191</v>
      </c>
      <c r="E1856" t="str">
        <f t="shared" si="151"/>
        <v>V. WILD ROSE</v>
      </c>
      <c r="F1856" t="s">
        <v>530</v>
      </c>
      <c r="G1856" t="str">
        <f t="shared" si="152"/>
        <v>69191</v>
      </c>
      <c r="H1856" t="s">
        <v>531</v>
      </c>
      <c r="I1856" t="str">
        <f t="shared" si="153"/>
        <v>69191</v>
      </c>
      <c r="J1856" t="s">
        <v>1875</v>
      </c>
    </row>
    <row r="1857" spans="1:10" x14ac:dyDescent="0.25">
      <c r="A1857">
        <v>81</v>
      </c>
      <c r="B1857" t="str">
        <f t="shared" si="155"/>
        <v>69</v>
      </c>
      <c r="C1857" t="s">
        <v>1860</v>
      </c>
      <c r="D1857" t="str">
        <f>"206"</f>
        <v>206</v>
      </c>
      <c r="E1857" t="str">
        <f t="shared" si="151"/>
        <v>C. BERLIN</v>
      </c>
      <c r="F1857" t="s">
        <v>533</v>
      </c>
      <c r="G1857" t="str">
        <f t="shared" si="152"/>
        <v>69206</v>
      </c>
      <c r="H1857" t="s">
        <v>534</v>
      </c>
      <c r="I1857" t="str">
        <f t="shared" si="153"/>
        <v>69206</v>
      </c>
      <c r="J1857" t="s">
        <v>1057</v>
      </c>
    </row>
    <row r="1858" spans="1:10" x14ac:dyDescent="0.25">
      <c r="A1858">
        <v>81</v>
      </c>
      <c r="B1858" t="str">
        <f t="shared" si="155"/>
        <v>69</v>
      </c>
      <c r="C1858" t="s">
        <v>1860</v>
      </c>
      <c r="D1858" t="str">
        <f>"291"</f>
        <v>291</v>
      </c>
      <c r="E1858" t="str">
        <f t="shared" ref="E1858:E1915" si="156">F1858&amp;J1858</f>
        <v>C. WAUTOMA</v>
      </c>
      <c r="F1858" t="s">
        <v>533</v>
      </c>
      <c r="G1858" t="str">
        <f t="shared" ref="G1858:G1915" si="157">B1858&amp;D1858</f>
        <v>69291</v>
      </c>
      <c r="H1858" t="s">
        <v>534</v>
      </c>
      <c r="I1858" t="str">
        <f t="shared" si="153"/>
        <v>69291</v>
      </c>
      <c r="J1858" t="s">
        <v>1872</v>
      </c>
    </row>
    <row r="1859" spans="1:10" x14ac:dyDescent="0.25">
      <c r="A1859">
        <v>81</v>
      </c>
      <c r="B1859" t="str">
        <f t="shared" ref="B1859:B1880" si="158">"70"</f>
        <v>70</v>
      </c>
      <c r="C1859" t="s">
        <v>1876</v>
      </c>
      <c r="D1859" t="str">
        <f>"002"</f>
        <v>002</v>
      </c>
      <c r="E1859" t="str">
        <f t="shared" si="156"/>
        <v>T. ALGOMA</v>
      </c>
      <c r="F1859" t="s">
        <v>511</v>
      </c>
      <c r="G1859" t="str">
        <f t="shared" si="157"/>
        <v>70002</v>
      </c>
      <c r="H1859" t="s">
        <v>512</v>
      </c>
      <c r="I1859" t="str">
        <f t="shared" ref="I1859:I1915" si="159">B1859&amp;D1859</f>
        <v>70002</v>
      </c>
      <c r="J1859" t="s">
        <v>1175</v>
      </c>
    </row>
    <row r="1860" spans="1:10" x14ac:dyDescent="0.25">
      <c r="A1860">
        <v>81</v>
      </c>
      <c r="B1860" t="str">
        <f t="shared" si="158"/>
        <v>70</v>
      </c>
      <c r="C1860" t="s">
        <v>1876</v>
      </c>
      <c r="D1860" t="str">
        <f>"004"</f>
        <v>004</v>
      </c>
      <c r="E1860" t="str">
        <f t="shared" si="156"/>
        <v>T. BLACK WOLF</v>
      </c>
      <c r="F1860" t="s">
        <v>511</v>
      </c>
      <c r="G1860" t="str">
        <f t="shared" si="157"/>
        <v>70004</v>
      </c>
      <c r="H1860" t="s">
        <v>512</v>
      </c>
      <c r="I1860" t="str">
        <f t="shared" si="159"/>
        <v>70004</v>
      </c>
      <c r="J1860" t="s">
        <v>1877</v>
      </c>
    </row>
    <row r="1861" spans="1:10" x14ac:dyDescent="0.25">
      <c r="A1861">
        <v>81</v>
      </c>
      <c r="B1861" t="str">
        <f t="shared" si="158"/>
        <v>70</v>
      </c>
      <c r="C1861" t="s">
        <v>1876</v>
      </c>
      <c r="D1861" t="str">
        <f>"006"</f>
        <v>006</v>
      </c>
      <c r="E1861" t="str">
        <f t="shared" si="156"/>
        <v>T. CLAYTON</v>
      </c>
      <c r="F1861" t="s">
        <v>511</v>
      </c>
      <c r="G1861" t="str">
        <f t="shared" si="157"/>
        <v>70006</v>
      </c>
      <c r="H1861" t="s">
        <v>512</v>
      </c>
      <c r="I1861" t="str">
        <f t="shared" si="159"/>
        <v>70006</v>
      </c>
      <c r="J1861" t="s">
        <v>783</v>
      </c>
    </row>
    <row r="1862" spans="1:10" x14ac:dyDescent="0.25">
      <c r="A1862">
        <v>81</v>
      </c>
      <c r="B1862" t="str">
        <f t="shared" si="158"/>
        <v>70</v>
      </c>
      <c r="C1862" t="s">
        <v>1876</v>
      </c>
      <c r="D1862" s="11">
        <v>121</v>
      </c>
      <c r="E1862" t="s">
        <v>1878</v>
      </c>
      <c r="F1862" t="s">
        <v>530</v>
      </c>
      <c r="G1862" t="str">
        <f t="shared" si="157"/>
        <v>70121</v>
      </c>
      <c r="H1862" t="s">
        <v>531</v>
      </c>
      <c r="I1862" t="str">
        <f t="shared" si="159"/>
        <v>70121</v>
      </c>
      <c r="J1862" t="s">
        <v>1879</v>
      </c>
    </row>
    <row r="1863" spans="1:10" x14ac:dyDescent="0.25">
      <c r="A1863">
        <v>81</v>
      </c>
      <c r="B1863" t="str">
        <f t="shared" si="158"/>
        <v>70</v>
      </c>
      <c r="C1863" t="s">
        <v>1876</v>
      </c>
      <c r="D1863" t="str">
        <f>"010"</f>
        <v>010</v>
      </c>
      <c r="E1863" t="str">
        <f t="shared" si="156"/>
        <v>T. NEENAH</v>
      </c>
      <c r="F1863" t="s">
        <v>511</v>
      </c>
      <c r="G1863" t="str">
        <f t="shared" si="157"/>
        <v>70010</v>
      </c>
      <c r="H1863" t="s">
        <v>512</v>
      </c>
      <c r="I1863" t="str">
        <f t="shared" si="159"/>
        <v>70010</v>
      </c>
      <c r="J1863" t="s">
        <v>1880</v>
      </c>
    </row>
    <row r="1864" spans="1:10" x14ac:dyDescent="0.25">
      <c r="A1864">
        <v>81</v>
      </c>
      <c r="B1864" t="str">
        <f t="shared" si="158"/>
        <v>70</v>
      </c>
      <c r="C1864" t="s">
        <v>1876</v>
      </c>
      <c r="D1864" t="str">
        <f>"012"</f>
        <v>012</v>
      </c>
      <c r="E1864" t="str">
        <f t="shared" si="156"/>
        <v>T. NEKIMI</v>
      </c>
      <c r="F1864" t="s">
        <v>511</v>
      </c>
      <c r="G1864" t="str">
        <f t="shared" si="157"/>
        <v>70012</v>
      </c>
      <c r="H1864" t="s">
        <v>512</v>
      </c>
      <c r="I1864" t="str">
        <f t="shared" si="159"/>
        <v>70012</v>
      </c>
      <c r="J1864" t="s">
        <v>1881</v>
      </c>
    </row>
    <row r="1865" spans="1:10" x14ac:dyDescent="0.25">
      <c r="A1865">
        <v>81</v>
      </c>
      <c r="B1865" t="str">
        <f t="shared" si="158"/>
        <v>70</v>
      </c>
      <c r="C1865" t="s">
        <v>1876</v>
      </c>
      <c r="D1865" t="str">
        <f>"014"</f>
        <v>014</v>
      </c>
      <c r="E1865" t="str">
        <f t="shared" si="156"/>
        <v>T. NEPEUSKUN</v>
      </c>
      <c r="F1865" t="s">
        <v>511</v>
      </c>
      <c r="G1865" t="str">
        <f t="shared" si="157"/>
        <v>70014</v>
      </c>
      <c r="H1865" t="s">
        <v>512</v>
      </c>
      <c r="I1865" t="str">
        <f t="shared" si="159"/>
        <v>70014</v>
      </c>
      <c r="J1865" t="s">
        <v>1882</v>
      </c>
    </row>
    <row r="1866" spans="1:10" x14ac:dyDescent="0.25">
      <c r="A1866">
        <v>81</v>
      </c>
      <c r="B1866" t="str">
        <f t="shared" si="158"/>
        <v>70</v>
      </c>
      <c r="C1866" t="s">
        <v>1876</v>
      </c>
      <c r="D1866" t="str">
        <f>"016"</f>
        <v>016</v>
      </c>
      <c r="E1866" t="str">
        <f t="shared" si="156"/>
        <v>T. OMRO</v>
      </c>
      <c r="F1866" t="s">
        <v>511</v>
      </c>
      <c r="G1866" t="str">
        <f t="shared" si="157"/>
        <v>70016</v>
      </c>
      <c r="H1866" t="s">
        <v>512</v>
      </c>
      <c r="I1866" t="str">
        <f t="shared" si="159"/>
        <v>70016</v>
      </c>
      <c r="J1866" t="s">
        <v>1883</v>
      </c>
    </row>
    <row r="1867" spans="1:10" x14ac:dyDescent="0.25">
      <c r="A1867">
        <v>81</v>
      </c>
      <c r="B1867" t="str">
        <f t="shared" si="158"/>
        <v>70</v>
      </c>
      <c r="C1867" t="s">
        <v>1876</v>
      </c>
      <c r="D1867" t="str">
        <f>"018"</f>
        <v>018</v>
      </c>
      <c r="E1867" t="str">
        <f t="shared" si="156"/>
        <v>T. OSHKOSH</v>
      </c>
      <c r="F1867" t="s">
        <v>511</v>
      </c>
      <c r="G1867" t="str">
        <f t="shared" si="157"/>
        <v>70018</v>
      </c>
      <c r="H1867" t="s">
        <v>512</v>
      </c>
      <c r="I1867" t="str">
        <f t="shared" si="159"/>
        <v>70018</v>
      </c>
      <c r="J1867" t="s">
        <v>1884</v>
      </c>
    </row>
    <row r="1868" spans="1:10" x14ac:dyDescent="0.25">
      <c r="A1868">
        <v>81</v>
      </c>
      <c r="B1868" t="str">
        <f t="shared" si="158"/>
        <v>70</v>
      </c>
      <c r="C1868" t="s">
        <v>1876</v>
      </c>
      <c r="D1868" t="str">
        <f>"020"</f>
        <v>020</v>
      </c>
      <c r="E1868" t="str">
        <f t="shared" si="156"/>
        <v>T. POYGAN</v>
      </c>
      <c r="F1868" t="s">
        <v>511</v>
      </c>
      <c r="G1868" t="str">
        <f t="shared" si="157"/>
        <v>70020</v>
      </c>
      <c r="H1868" t="s">
        <v>512</v>
      </c>
      <c r="I1868" t="str">
        <f t="shared" si="159"/>
        <v>70020</v>
      </c>
      <c r="J1868" t="s">
        <v>1885</v>
      </c>
    </row>
    <row r="1869" spans="1:10" x14ac:dyDescent="0.25">
      <c r="A1869">
        <v>81</v>
      </c>
      <c r="B1869" t="str">
        <f t="shared" si="158"/>
        <v>70</v>
      </c>
      <c r="C1869" t="s">
        <v>1876</v>
      </c>
      <c r="D1869" t="str">
        <f>"022"</f>
        <v>022</v>
      </c>
      <c r="E1869" t="str">
        <f t="shared" si="156"/>
        <v>T. RUSHFORD</v>
      </c>
      <c r="F1869" t="s">
        <v>511</v>
      </c>
      <c r="G1869" t="str">
        <f t="shared" si="157"/>
        <v>70022</v>
      </c>
      <c r="H1869" t="s">
        <v>512</v>
      </c>
      <c r="I1869" t="str">
        <f t="shared" si="159"/>
        <v>70022</v>
      </c>
      <c r="J1869" t="s">
        <v>1886</v>
      </c>
    </row>
    <row r="1870" spans="1:10" x14ac:dyDescent="0.25">
      <c r="A1870">
        <v>81</v>
      </c>
      <c r="B1870" t="str">
        <f t="shared" si="158"/>
        <v>70</v>
      </c>
      <c r="C1870" t="s">
        <v>1876</v>
      </c>
      <c r="D1870" t="str">
        <f>"024"</f>
        <v>024</v>
      </c>
      <c r="E1870" t="str">
        <f t="shared" si="156"/>
        <v>T. UTICA</v>
      </c>
      <c r="F1870" t="s">
        <v>511</v>
      </c>
      <c r="G1870" t="str">
        <f t="shared" si="157"/>
        <v>70024</v>
      </c>
      <c r="H1870" t="s">
        <v>512</v>
      </c>
      <c r="I1870" t="str">
        <f t="shared" si="159"/>
        <v>70024</v>
      </c>
      <c r="J1870" t="s">
        <v>790</v>
      </c>
    </row>
    <row r="1871" spans="1:10" x14ac:dyDescent="0.25">
      <c r="A1871">
        <v>81</v>
      </c>
      <c r="B1871" t="str">
        <f t="shared" si="158"/>
        <v>70</v>
      </c>
      <c r="C1871" t="s">
        <v>1876</v>
      </c>
      <c r="D1871" t="str">
        <f>"026"</f>
        <v>026</v>
      </c>
      <c r="E1871" t="str">
        <f t="shared" si="156"/>
        <v>T. VINLAND</v>
      </c>
      <c r="F1871" t="s">
        <v>511</v>
      </c>
      <c r="G1871" t="str">
        <f t="shared" si="157"/>
        <v>70026</v>
      </c>
      <c r="H1871" t="s">
        <v>512</v>
      </c>
      <c r="I1871" t="str">
        <f t="shared" si="159"/>
        <v>70026</v>
      </c>
      <c r="J1871" t="s">
        <v>1887</v>
      </c>
    </row>
    <row r="1872" spans="1:10" x14ac:dyDescent="0.25">
      <c r="A1872">
        <v>81</v>
      </c>
      <c r="B1872" t="str">
        <f t="shared" si="158"/>
        <v>70</v>
      </c>
      <c r="C1872" t="s">
        <v>1876</v>
      </c>
      <c r="D1872" t="str">
        <f>"028"</f>
        <v>028</v>
      </c>
      <c r="E1872" t="str">
        <f t="shared" si="156"/>
        <v>T. WINCHESTER</v>
      </c>
      <c r="F1872" t="s">
        <v>511</v>
      </c>
      <c r="G1872" t="str">
        <f t="shared" si="157"/>
        <v>70028</v>
      </c>
      <c r="H1872" t="s">
        <v>512</v>
      </c>
      <c r="I1872" t="str">
        <f t="shared" si="159"/>
        <v>70028</v>
      </c>
      <c r="J1872" t="s">
        <v>1776</v>
      </c>
    </row>
    <row r="1873" spans="1:10" x14ac:dyDescent="0.25">
      <c r="A1873">
        <v>81</v>
      </c>
      <c r="B1873" t="str">
        <f t="shared" si="158"/>
        <v>70</v>
      </c>
      <c r="C1873" t="s">
        <v>1876</v>
      </c>
      <c r="D1873" t="str">
        <f>"030"</f>
        <v>030</v>
      </c>
      <c r="E1873" t="str">
        <f t="shared" si="156"/>
        <v>T. WINNECONNE</v>
      </c>
      <c r="F1873" t="s">
        <v>511</v>
      </c>
      <c r="G1873" t="str">
        <f t="shared" si="157"/>
        <v>70030</v>
      </c>
      <c r="H1873" t="s">
        <v>512</v>
      </c>
      <c r="I1873" t="str">
        <f t="shared" si="159"/>
        <v>70030</v>
      </c>
      <c r="J1873" t="s">
        <v>1888</v>
      </c>
    </row>
    <row r="1874" spans="1:10" x14ac:dyDescent="0.25">
      <c r="A1874">
        <v>81</v>
      </c>
      <c r="B1874" t="str">
        <f t="shared" si="158"/>
        <v>70</v>
      </c>
      <c r="C1874" t="s">
        <v>1876</v>
      </c>
      <c r="D1874" t="str">
        <f>"032"</f>
        <v>032</v>
      </c>
      <c r="E1874" t="str">
        <f t="shared" si="156"/>
        <v>T. WOLF RIVER</v>
      </c>
      <c r="F1874" t="s">
        <v>511</v>
      </c>
      <c r="G1874" t="str">
        <f t="shared" si="157"/>
        <v>70032</v>
      </c>
      <c r="H1874" t="s">
        <v>512</v>
      </c>
      <c r="I1874" t="str">
        <f t="shared" si="159"/>
        <v>70032</v>
      </c>
      <c r="J1874" t="s">
        <v>1224</v>
      </c>
    </row>
    <row r="1875" spans="1:10" x14ac:dyDescent="0.25">
      <c r="A1875">
        <v>81</v>
      </c>
      <c r="B1875" t="str">
        <f t="shared" si="158"/>
        <v>70</v>
      </c>
      <c r="C1875" t="s">
        <v>1876</v>
      </c>
      <c r="D1875" t="str">
        <f>"191"</f>
        <v>191</v>
      </c>
      <c r="E1875" t="str">
        <f t="shared" si="156"/>
        <v>V. WINNECONNE</v>
      </c>
      <c r="F1875" t="s">
        <v>530</v>
      </c>
      <c r="G1875" t="str">
        <f t="shared" si="157"/>
        <v>70191</v>
      </c>
      <c r="H1875" t="s">
        <v>531</v>
      </c>
      <c r="I1875" t="str">
        <f t="shared" si="159"/>
        <v>70191</v>
      </c>
      <c r="J1875" t="s">
        <v>1888</v>
      </c>
    </row>
    <row r="1876" spans="1:10" x14ac:dyDescent="0.25">
      <c r="A1876">
        <v>81</v>
      </c>
      <c r="B1876" t="str">
        <f t="shared" si="158"/>
        <v>70</v>
      </c>
      <c r="C1876" t="s">
        <v>1876</v>
      </c>
      <c r="D1876" t="str">
        <f>"201"</f>
        <v>201</v>
      </c>
      <c r="E1876" t="str">
        <f t="shared" si="156"/>
        <v>C. APPLETON</v>
      </c>
      <c r="F1876" t="s">
        <v>533</v>
      </c>
      <c r="G1876" t="str">
        <f t="shared" si="157"/>
        <v>70201</v>
      </c>
      <c r="H1876" t="s">
        <v>534</v>
      </c>
      <c r="I1876" t="str">
        <f t="shared" si="159"/>
        <v>70201</v>
      </c>
      <c r="J1876" t="s">
        <v>682</v>
      </c>
    </row>
    <row r="1877" spans="1:10" x14ac:dyDescent="0.25">
      <c r="A1877">
        <v>81</v>
      </c>
      <c r="B1877" t="str">
        <f t="shared" si="158"/>
        <v>70</v>
      </c>
      <c r="C1877" t="s">
        <v>1876</v>
      </c>
      <c r="D1877" t="str">
        <f>"251"</f>
        <v>251</v>
      </c>
      <c r="E1877" t="str">
        <f t="shared" si="156"/>
        <v>C. MENASHA</v>
      </c>
      <c r="F1877" t="s">
        <v>533</v>
      </c>
      <c r="G1877" t="str">
        <f t="shared" si="157"/>
        <v>70251</v>
      </c>
      <c r="H1877" t="s">
        <v>534</v>
      </c>
      <c r="I1877" t="str">
        <f t="shared" si="159"/>
        <v>70251</v>
      </c>
      <c r="J1877" t="s">
        <v>685</v>
      </c>
    </row>
    <row r="1878" spans="1:10" x14ac:dyDescent="0.25">
      <c r="A1878">
        <v>81</v>
      </c>
      <c r="B1878" t="str">
        <f t="shared" si="158"/>
        <v>70</v>
      </c>
      <c r="C1878" t="s">
        <v>1876</v>
      </c>
      <c r="D1878" t="str">
        <f>"261"</f>
        <v>261</v>
      </c>
      <c r="E1878" t="str">
        <f t="shared" si="156"/>
        <v>C. NEENAH</v>
      </c>
      <c r="F1878" t="s">
        <v>533</v>
      </c>
      <c r="G1878" t="str">
        <f t="shared" si="157"/>
        <v>70261</v>
      </c>
      <c r="H1878" t="s">
        <v>534</v>
      </c>
      <c r="I1878" t="str">
        <f t="shared" si="159"/>
        <v>70261</v>
      </c>
      <c r="J1878" t="s">
        <v>1880</v>
      </c>
    </row>
    <row r="1879" spans="1:10" x14ac:dyDescent="0.25">
      <c r="A1879">
        <v>81</v>
      </c>
      <c r="B1879" t="str">
        <f t="shared" si="158"/>
        <v>70</v>
      </c>
      <c r="C1879" t="s">
        <v>1876</v>
      </c>
      <c r="D1879" t="str">
        <f>"265"</f>
        <v>265</v>
      </c>
      <c r="E1879" t="str">
        <f t="shared" si="156"/>
        <v>C. OMRO</v>
      </c>
      <c r="F1879" t="s">
        <v>533</v>
      </c>
      <c r="G1879" t="str">
        <f t="shared" si="157"/>
        <v>70265</v>
      </c>
      <c r="H1879" t="s">
        <v>534</v>
      </c>
      <c r="I1879" t="str">
        <f t="shared" si="159"/>
        <v>70265</v>
      </c>
      <c r="J1879" t="s">
        <v>1883</v>
      </c>
    </row>
    <row r="1880" spans="1:10" x14ac:dyDescent="0.25">
      <c r="A1880">
        <v>81</v>
      </c>
      <c r="B1880" t="str">
        <f t="shared" si="158"/>
        <v>70</v>
      </c>
      <c r="C1880" t="s">
        <v>1876</v>
      </c>
      <c r="D1880" t="str">
        <f>"266"</f>
        <v>266</v>
      </c>
      <c r="E1880" t="str">
        <f t="shared" si="156"/>
        <v>C. OSHKOSH</v>
      </c>
      <c r="F1880" t="s">
        <v>533</v>
      </c>
      <c r="G1880" t="str">
        <f t="shared" si="157"/>
        <v>70266</v>
      </c>
      <c r="H1880" t="s">
        <v>534</v>
      </c>
      <c r="I1880" t="str">
        <f t="shared" si="159"/>
        <v>70266</v>
      </c>
      <c r="J1880" t="s">
        <v>1884</v>
      </c>
    </row>
    <row r="1881" spans="1:10" x14ac:dyDescent="0.25">
      <c r="A1881">
        <v>79</v>
      </c>
      <c r="B1881" t="str">
        <f t="shared" ref="B1881:B1914" si="160">"71"</f>
        <v>71</v>
      </c>
      <c r="C1881" t="s">
        <v>1889</v>
      </c>
      <c r="D1881" t="str">
        <f>"002"</f>
        <v>002</v>
      </c>
      <c r="E1881" t="str">
        <f t="shared" si="156"/>
        <v>T. ARPIN</v>
      </c>
      <c r="F1881" t="s">
        <v>511</v>
      </c>
      <c r="G1881" t="str">
        <f t="shared" si="157"/>
        <v>71002</v>
      </c>
      <c r="H1881" t="s">
        <v>512</v>
      </c>
      <c r="I1881" t="str">
        <f t="shared" si="159"/>
        <v>71002</v>
      </c>
      <c r="J1881" t="s">
        <v>1890</v>
      </c>
    </row>
    <row r="1882" spans="1:10" x14ac:dyDescent="0.25">
      <c r="A1882">
        <v>79</v>
      </c>
      <c r="B1882" t="str">
        <f t="shared" si="160"/>
        <v>71</v>
      </c>
      <c r="C1882" t="s">
        <v>1889</v>
      </c>
      <c r="D1882" t="str">
        <f>"004"</f>
        <v>004</v>
      </c>
      <c r="E1882" t="str">
        <f t="shared" si="156"/>
        <v>T. AUBURNDALE</v>
      </c>
      <c r="F1882" t="s">
        <v>511</v>
      </c>
      <c r="G1882" t="str">
        <f t="shared" si="157"/>
        <v>71004</v>
      </c>
      <c r="H1882" t="s">
        <v>512</v>
      </c>
      <c r="I1882" t="str">
        <f t="shared" si="159"/>
        <v>71004</v>
      </c>
      <c r="J1882" t="s">
        <v>1891</v>
      </c>
    </row>
    <row r="1883" spans="1:10" x14ac:dyDescent="0.25">
      <c r="A1883">
        <v>79</v>
      </c>
      <c r="B1883" t="str">
        <f t="shared" si="160"/>
        <v>71</v>
      </c>
      <c r="C1883" t="s">
        <v>1889</v>
      </c>
      <c r="D1883" t="str">
        <f>"006"</f>
        <v>006</v>
      </c>
      <c r="E1883" t="str">
        <f t="shared" si="156"/>
        <v>T. CAMERON</v>
      </c>
      <c r="F1883" t="s">
        <v>511</v>
      </c>
      <c r="G1883" t="str">
        <f t="shared" si="157"/>
        <v>71006</v>
      </c>
      <c r="H1883" t="s">
        <v>512</v>
      </c>
      <c r="I1883" t="str">
        <f t="shared" si="159"/>
        <v>71006</v>
      </c>
      <c r="J1883" t="s">
        <v>578</v>
      </c>
    </row>
    <row r="1884" spans="1:10" x14ac:dyDescent="0.25">
      <c r="A1884">
        <v>79</v>
      </c>
      <c r="B1884" t="str">
        <f t="shared" si="160"/>
        <v>71</v>
      </c>
      <c r="C1884" t="s">
        <v>1889</v>
      </c>
      <c r="D1884" t="str">
        <f>"008"</f>
        <v>008</v>
      </c>
      <c r="E1884" t="str">
        <f t="shared" si="156"/>
        <v>T. CARY</v>
      </c>
      <c r="F1884" t="s">
        <v>511</v>
      </c>
      <c r="G1884" t="str">
        <f t="shared" si="157"/>
        <v>71008</v>
      </c>
      <c r="H1884" t="s">
        <v>512</v>
      </c>
      <c r="I1884" t="str">
        <f t="shared" si="159"/>
        <v>71008</v>
      </c>
      <c r="J1884" t="s">
        <v>1892</v>
      </c>
    </row>
    <row r="1885" spans="1:10" x14ac:dyDescent="0.25">
      <c r="A1885">
        <v>79</v>
      </c>
      <c r="B1885" t="str">
        <f t="shared" si="160"/>
        <v>71</v>
      </c>
      <c r="C1885" t="s">
        <v>1889</v>
      </c>
      <c r="D1885" t="str">
        <f>"010"</f>
        <v>010</v>
      </c>
      <c r="E1885" t="str">
        <f t="shared" si="156"/>
        <v>T. CRANMOOR</v>
      </c>
      <c r="F1885" t="s">
        <v>511</v>
      </c>
      <c r="G1885" t="str">
        <f t="shared" si="157"/>
        <v>71010</v>
      </c>
      <c r="H1885" t="s">
        <v>512</v>
      </c>
      <c r="I1885" t="str">
        <f t="shared" si="159"/>
        <v>71010</v>
      </c>
      <c r="J1885" t="s">
        <v>1893</v>
      </c>
    </row>
    <row r="1886" spans="1:10" x14ac:dyDescent="0.25">
      <c r="A1886">
        <v>79</v>
      </c>
      <c r="B1886" t="str">
        <f t="shared" si="160"/>
        <v>71</v>
      </c>
      <c r="C1886" t="s">
        <v>1889</v>
      </c>
      <c r="D1886" t="str">
        <f>"012"</f>
        <v>012</v>
      </c>
      <c r="E1886" t="str">
        <f t="shared" si="156"/>
        <v>T. DEXTER</v>
      </c>
      <c r="F1886" t="s">
        <v>511</v>
      </c>
      <c r="G1886" t="str">
        <f t="shared" si="157"/>
        <v>71012</v>
      </c>
      <c r="H1886" t="s">
        <v>512</v>
      </c>
      <c r="I1886" t="str">
        <f t="shared" si="159"/>
        <v>71012</v>
      </c>
      <c r="J1886" t="s">
        <v>1894</v>
      </c>
    </row>
    <row r="1887" spans="1:10" x14ac:dyDescent="0.25">
      <c r="A1887">
        <v>79</v>
      </c>
      <c r="B1887" t="str">
        <f t="shared" si="160"/>
        <v>71</v>
      </c>
      <c r="C1887" t="s">
        <v>1889</v>
      </c>
      <c r="D1887" t="str">
        <f>"014"</f>
        <v>014</v>
      </c>
      <c r="E1887" t="str">
        <f t="shared" si="156"/>
        <v>T. GRAND RAPIDS</v>
      </c>
      <c r="F1887" t="s">
        <v>511</v>
      </c>
      <c r="G1887" t="str">
        <f t="shared" si="157"/>
        <v>71014</v>
      </c>
      <c r="H1887" t="s">
        <v>512</v>
      </c>
      <c r="I1887" t="str">
        <f t="shared" si="159"/>
        <v>71014</v>
      </c>
      <c r="J1887" t="s">
        <v>1895</v>
      </c>
    </row>
    <row r="1888" spans="1:10" x14ac:dyDescent="0.25">
      <c r="A1888">
        <v>79</v>
      </c>
      <c r="B1888" t="str">
        <f t="shared" si="160"/>
        <v>71</v>
      </c>
      <c r="C1888" t="s">
        <v>1889</v>
      </c>
      <c r="D1888" t="str">
        <f>"016"</f>
        <v>016</v>
      </c>
      <c r="E1888" t="str">
        <f t="shared" si="156"/>
        <v>T. HANSEN</v>
      </c>
      <c r="F1888" t="s">
        <v>511</v>
      </c>
      <c r="G1888" t="str">
        <f t="shared" si="157"/>
        <v>71016</v>
      </c>
      <c r="H1888" t="s">
        <v>512</v>
      </c>
      <c r="I1888" t="str">
        <f t="shared" si="159"/>
        <v>71016</v>
      </c>
      <c r="J1888" t="s">
        <v>1896</v>
      </c>
    </row>
    <row r="1889" spans="1:10" x14ac:dyDescent="0.25">
      <c r="A1889">
        <v>79</v>
      </c>
      <c r="B1889" t="str">
        <f t="shared" si="160"/>
        <v>71</v>
      </c>
      <c r="C1889" t="s">
        <v>1889</v>
      </c>
      <c r="D1889" t="str">
        <f>"018"</f>
        <v>018</v>
      </c>
      <c r="E1889" t="str">
        <f t="shared" si="156"/>
        <v>T. HILES</v>
      </c>
      <c r="F1889" t="s">
        <v>511</v>
      </c>
      <c r="G1889" t="str">
        <f t="shared" si="157"/>
        <v>71018</v>
      </c>
      <c r="H1889" t="s">
        <v>512</v>
      </c>
      <c r="I1889" t="str">
        <f t="shared" si="159"/>
        <v>71018</v>
      </c>
      <c r="J1889" t="s">
        <v>994</v>
      </c>
    </row>
    <row r="1890" spans="1:10" x14ac:dyDescent="0.25">
      <c r="A1890">
        <v>79</v>
      </c>
      <c r="B1890" t="str">
        <f t="shared" si="160"/>
        <v>71</v>
      </c>
      <c r="C1890" t="s">
        <v>1889</v>
      </c>
      <c r="D1890" t="str">
        <f>"020"</f>
        <v>020</v>
      </c>
      <c r="E1890" t="str">
        <f t="shared" si="156"/>
        <v>T. LINCOLN</v>
      </c>
      <c r="F1890" t="s">
        <v>511</v>
      </c>
      <c r="G1890" t="str">
        <f t="shared" si="157"/>
        <v>71020</v>
      </c>
      <c r="H1890" t="s">
        <v>512</v>
      </c>
      <c r="I1890" t="str">
        <f t="shared" si="159"/>
        <v>71020</v>
      </c>
      <c r="J1890" t="s">
        <v>520</v>
      </c>
    </row>
    <row r="1891" spans="1:10" x14ac:dyDescent="0.25">
      <c r="A1891">
        <v>79</v>
      </c>
      <c r="B1891" t="str">
        <f t="shared" si="160"/>
        <v>71</v>
      </c>
      <c r="C1891" t="s">
        <v>1889</v>
      </c>
      <c r="D1891" t="str">
        <f>"022"</f>
        <v>022</v>
      </c>
      <c r="E1891" t="str">
        <f t="shared" si="156"/>
        <v>T. MARSHFIELD</v>
      </c>
      <c r="F1891" t="s">
        <v>511</v>
      </c>
      <c r="G1891" t="str">
        <f t="shared" si="157"/>
        <v>71022</v>
      </c>
      <c r="H1891" t="s">
        <v>512</v>
      </c>
      <c r="I1891" t="str">
        <f t="shared" si="159"/>
        <v>71022</v>
      </c>
      <c r="J1891" t="s">
        <v>972</v>
      </c>
    </row>
    <row r="1892" spans="1:10" x14ac:dyDescent="0.25">
      <c r="A1892">
        <v>79</v>
      </c>
      <c r="B1892" t="str">
        <f t="shared" si="160"/>
        <v>71</v>
      </c>
      <c r="C1892" t="s">
        <v>1889</v>
      </c>
      <c r="D1892" t="str">
        <f>"024"</f>
        <v>024</v>
      </c>
      <c r="E1892" t="str">
        <f t="shared" si="156"/>
        <v>T. MILLADORE</v>
      </c>
      <c r="F1892" t="s">
        <v>511</v>
      </c>
      <c r="G1892" t="str">
        <f t="shared" si="157"/>
        <v>71024</v>
      </c>
      <c r="H1892" t="s">
        <v>512</v>
      </c>
      <c r="I1892" t="str">
        <f t="shared" si="159"/>
        <v>71024</v>
      </c>
      <c r="J1892" t="s">
        <v>1518</v>
      </c>
    </row>
    <row r="1893" spans="1:10" x14ac:dyDescent="0.25">
      <c r="A1893">
        <v>79</v>
      </c>
      <c r="B1893" t="str">
        <f t="shared" si="160"/>
        <v>71</v>
      </c>
      <c r="C1893" t="s">
        <v>1889</v>
      </c>
      <c r="D1893" t="str">
        <f>"026"</f>
        <v>026</v>
      </c>
      <c r="E1893" t="str">
        <f t="shared" si="156"/>
        <v>T. PORT EDWARDS</v>
      </c>
      <c r="F1893" t="s">
        <v>511</v>
      </c>
      <c r="G1893" t="str">
        <f t="shared" si="157"/>
        <v>71026</v>
      </c>
      <c r="H1893" t="s">
        <v>512</v>
      </c>
      <c r="I1893" t="str">
        <f t="shared" si="159"/>
        <v>71026</v>
      </c>
      <c r="J1893" t="s">
        <v>1897</v>
      </c>
    </row>
    <row r="1894" spans="1:10" x14ac:dyDescent="0.25">
      <c r="A1894">
        <v>79</v>
      </c>
      <c r="B1894" t="str">
        <f t="shared" si="160"/>
        <v>71</v>
      </c>
      <c r="C1894" t="s">
        <v>1889</v>
      </c>
      <c r="D1894" t="str">
        <f>"028"</f>
        <v>028</v>
      </c>
      <c r="E1894" t="str">
        <f t="shared" si="156"/>
        <v>T. REMINGTON</v>
      </c>
      <c r="F1894" t="s">
        <v>511</v>
      </c>
      <c r="G1894" t="str">
        <f t="shared" si="157"/>
        <v>71028</v>
      </c>
      <c r="H1894" t="s">
        <v>512</v>
      </c>
      <c r="I1894" t="str">
        <f t="shared" si="159"/>
        <v>71028</v>
      </c>
      <c r="J1894" t="s">
        <v>1898</v>
      </c>
    </row>
    <row r="1895" spans="1:10" x14ac:dyDescent="0.25">
      <c r="A1895">
        <v>79</v>
      </c>
      <c r="B1895" t="str">
        <f t="shared" si="160"/>
        <v>71</v>
      </c>
      <c r="C1895" t="s">
        <v>1889</v>
      </c>
      <c r="D1895" t="str">
        <f>"030"</f>
        <v>030</v>
      </c>
      <c r="E1895" t="str">
        <f t="shared" si="156"/>
        <v>T. RICHFIELD</v>
      </c>
      <c r="F1895" t="s">
        <v>511</v>
      </c>
      <c r="G1895" t="str">
        <f t="shared" si="157"/>
        <v>71030</v>
      </c>
      <c r="H1895" t="s">
        <v>512</v>
      </c>
      <c r="I1895" t="str">
        <f t="shared" si="159"/>
        <v>71030</v>
      </c>
      <c r="J1895" t="s">
        <v>526</v>
      </c>
    </row>
    <row r="1896" spans="1:10" x14ac:dyDescent="0.25">
      <c r="A1896">
        <v>79</v>
      </c>
      <c r="B1896" t="str">
        <f t="shared" si="160"/>
        <v>71</v>
      </c>
      <c r="C1896" t="s">
        <v>1889</v>
      </c>
      <c r="D1896" t="str">
        <f>"032"</f>
        <v>032</v>
      </c>
      <c r="E1896" t="str">
        <f t="shared" si="156"/>
        <v>T. ROCK</v>
      </c>
      <c r="F1896" t="s">
        <v>511</v>
      </c>
      <c r="G1896" t="str">
        <f t="shared" si="157"/>
        <v>71032</v>
      </c>
      <c r="H1896" t="s">
        <v>512</v>
      </c>
      <c r="I1896" t="str">
        <f t="shared" si="159"/>
        <v>71032</v>
      </c>
      <c r="J1896" t="s">
        <v>1584</v>
      </c>
    </row>
    <row r="1897" spans="1:10" x14ac:dyDescent="0.25">
      <c r="A1897">
        <v>79</v>
      </c>
      <c r="B1897" t="str">
        <f t="shared" si="160"/>
        <v>71</v>
      </c>
      <c r="C1897" t="s">
        <v>1889</v>
      </c>
      <c r="D1897" t="str">
        <f>"034"</f>
        <v>034</v>
      </c>
      <c r="E1897" t="str">
        <f t="shared" si="156"/>
        <v>T. RUDOLPH</v>
      </c>
      <c r="F1897" t="s">
        <v>511</v>
      </c>
      <c r="G1897" t="str">
        <f t="shared" si="157"/>
        <v>71034</v>
      </c>
      <c r="H1897" t="s">
        <v>512</v>
      </c>
      <c r="I1897" t="str">
        <f t="shared" si="159"/>
        <v>71034</v>
      </c>
      <c r="J1897" t="s">
        <v>1899</v>
      </c>
    </row>
    <row r="1898" spans="1:10" x14ac:dyDescent="0.25">
      <c r="A1898">
        <v>79</v>
      </c>
      <c r="B1898" t="str">
        <f t="shared" si="160"/>
        <v>71</v>
      </c>
      <c r="C1898" t="s">
        <v>1889</v>
      </c>
      <c r="D1898" t="str">
        <f>"036"</f>
        <v>036</v>
      </c>
      <c r="E1898" t="str">
        <f t="shared" si="156"/>
        <v>T. SARATOGA</v>
      </c>
      <c r="F1898" t="s">
        <v>511</v>
      </c>
      <c r="G1898" t="str">
        <f t="shared" si="157"/>
        <v>71036</v>
      </c>
      <c r="H1898" t="s">
        <v>512</v>
      </c>
      <c r="I1898" t="str">
        <f t="shared" si="159"/>
        <v>71036</v>
      </c>
      <c r="J1898" t="s">
        <v>1900</v>
      </c>
    </row>
    <row r="1899" spans="1:10" x14ac:dyDescent="0.25">
      <c r="A1899">
        <v>79</v>
      </c>
      <c r="B1899" t="str">
        <f t="shared" si="160"/>
        <v>71</v>
      </c>
      <c r="C1899" t="s">
        <v>1889</v>
      </c>
      <c r="D1899" t="str">
        <f>"038"</f>
        <v>038</v>
      </c>
      <c r="E1899" t="str">
        <f t="shared" si="156"/>
        <v>T. SENECA</v>
      </c>
      <c r="F1899" t="s">
        <v>511</v>
      </c>
      <c r="G1899" t="str">
        <f t="shared" si="157"/>
        <v>71038</v>
      </c>
      <c r="H1899" t="s">
        <v>512</v>
      </c>
      <c r="I1899" t="str">
        <f t="shared" si="159"/>
        <v>71038</v>
      </c>
      <c r="J1899" t="s">
        <v>789</v>
      </c>
    </row>
    <row r="1900" spans="1:10" x14ac:dyDescent="0.25">
      <c r="A1900">
        <v>79</v>
      </c>
      <c r="B1900" t="str">
        <f t="shared" si="160"/>
        <v>71</v>
      </c>
      <c r="C1900" t="s">
        <v>1889</v>
      </c>
      <c r="D1900" t="str">
        <f>"040"</f>
        <v>040</v>
      </c>
      <c r="E1900" t="str">
        <f t="shared" si="156"/>
        <v>T. SHERRY</v>
      </c>
      <c r="F1900" t="s">
        <v>511</v>
      </c>
      <c r="G1900" t="str">
        <f t="shared" si="157"/>
        <v>71040</v>
      </c>
      <c r="H1900" t="s">
        <v>512</v>
      </c>
      <c r="I1900" t="str">
        <f t="shared" si="159"/>
        <v>71040</v>
      </c>
      <c r="J1900" t="s">
        <v>1901</v>
      </c>
    </row>
    <row r="1901" spans="1:10" x14ac:dyDescent="0.25">
      <c r="A1901">
        <v>79</v>
      </c>
      <c r="B1901" t="str">
        <f t="shared" si="160"/>
        <v>71</v>
      </c>
      <c r="C1901" t="s">
        <v>1889</v>
      </c>
      <c r="D1901" t="str">
        <f>"042"</f>
        <v>042</v>
      </c>
      <c r="E1901" t="str">
        <f t="shared" si="156"/>
        <v>T. SIGEL</v>
      </c>
      <c r="F1901" t="s">
        <v>511</v>
      </c>
      <c r="G1901" t="str">
        <f t="shared" si="157"/>
        <v>71042</v>
      </c>
      <c r="H1901" t="s">
        <v>512</v>
      </c>
      <c r="I1901" t="str">
        <f t="shared" si="159"/>
        <v>71042</v>
      </c>
      <c r="J1901" t="s">
        <v>704</v>
      </c>
    </row>
    <row r="1902" spans="1:10" x14ac:dyDescent="0.25">
      <c r="A1902">
        <v>79</v>
      </c>
      <c r="B1902" t="str">
        <f t="shared" si="160"/>
        <v>71</v>
      </c>
      <c r="C1902" t="s">
        <v>1889</v>
      </c>
      <c r="D1902" t="str">
        <f>"044"</f>
        <v>044</v>
      </c>
      <c r="E1902" t="str">
        <f t="shared" si="156"/>
        <v>T. WOOD</v>
      </c>
      <c r="F1902" t="s">
        <v>511</v>
      </c>
      <c r="G1902" t="str">
        <f t="shared" si="157"/>
        <v>71044</v>
      </c>
      <c r="H1902" t="s">
        <v>512</v>
      </c>
      <c r="I1902" t="str">
        <f t="shared" si="159"/>
        <v>71044</v>
      </c>
      <c r="J1902" t="s">
        <v>1902</v>
      </c>
    </row>
    <row r="1903" spans="1:10" x14ac:dyDescent="0.25">
      <c r="A1903">
        <v>79</v>
      </c>
      <c r="B1903" t="str">
        <f t="shared" si="160"/>
        <v>71</v>
      </c>
      <c r="C1903" t="s">
        <v>1889</v>
      </c>
      <c r="D1903" t="str">
        <f>"100"</f>
        <v>100</v>
      </c>
      <c r="E1903" t="str">
        <f t="shared" si="156"/>
        <v>V. ARPIN</v>
      </c>
      <c r="F1903" t="s">
        <v>530</v>
      </c>
      <c r="G1903" t="str">
        <f t="shared" si="157"/>
        <v>71100</v>
      </c>
      <c r="H1903" t="s">
        <v>531</v>
      </c>
      <c r="I1903" t="str">
        <f t="shared" si="159"/>
        <v>71100</v>
      </c>
      <c r="J1903" t="s">
        <v>1890</v>
      </c>
    </row>
    <row r="1904" spans="1:10" x14ac:dyDescent="0.25">
      <c r="A1904">
        <v>79</v>
      </c>
      <c r="B1904" t="str">
        <f t="shared" si="160"/>
        <v>71</v>
      </c>
      <c r="C1904" t="s">
        <v>1889</v>
      </c>
      <c r="D1904" t="str">
        <f>"101"</f>
        <v>101</v>
      </c>
      <c r="E1904" t="str">
        <f t="shared" si="156"/>
        <v>V. AUBURNDALE</v>
      </c>
      <c r="F1904" t="s">
        <v>530</v>
      </c>
      <c r="G1904" t="str">
        <f t="shared" si="157"/>
        <v>71101</v>
      </c>
      <c r="H1904" t="s">
        <v>531</v>
      </c>
      <c r="I1904" t="str">
        <f t="shared" si="159"/>
        <v>71101</v>
      </c>
      <c r="J1904" t="s">
        <v>1891</v>
      </c>
    </row>
    <row r="1905" spans="1:10" x14ac:dyDescent="0.25">
      <c r="A1905">
        <v>79</v>
      </c>
      <c r="B1905" t="str">
        <f t="shared" si="160"/>
        <v>71</v>
      </c>
      <c r="C1905" t="s">
        <v>1889</v>
      </c>
      <c r="D1905" t="str">
        <f>"106"</f>
        <v>106</v>
      </c>
      <c r="E1905" t="str">
        <f t="shared" si="156"/>
        <v>V. BIRON</v>
      </c>
      <c r="F1905" t="s">
        <v>530</v>
      </c>
      <c r="G1905" t="str">
        <f t="shared" si="157"/>
        <v>71106</v>
      </c>
      <c r="H1905" t="s">
        <v>531</v>
      </c>
      <c r="I1905" t="str">
        <f t="shared" si="159"/>
        <v>71106</v>
      </c>
      <c r="J1905" t="s">
        <v>1903</v>
      </c>
    </row>
    <row r="1906" spans="1:10" x14ac:dyDescent="0.25">
      <c r="A1906">
        <v>79</v>
      </c>
      <c r="B1906" t="str">
        <f t="shared" si="160"/>
        <v>71</v>
      </c>
      <c r="C1906" t="s">
        <v>1889</v>
      </c>
      <c r="D1906" t="str">
        <f>"122"</f>
        <v>122</v>
      </c>
      <c r="E1906" t="str">
        <f t="shared" si="156"/>
        <v>V. HEWITT</v>
      </c>
      <c r="F1906" t="s">
        <v>530</v>
      </c>
      <c r="G1906" t="str">
        <f t="shared" si="157"/>
        <v>71122</v>
      </c>
      <c r="H1906" t="s">
        <v>531</v>
      </c>
      <c r="I1906" t="str">
        <f t="shared" si="159"/>
        <v>71122</v>
      </c>
      <c r="J1906" t="s">
        <v>1274</v>
      </c>
    </row>
    <row r="1907" spans="1:10" x14ac:dyDescent="0.25">
      <c r="A1907">
        <v>79</v>
      </c>
      <c r="B1907" t="str">
        <f t="shared" si="160"/>
        <v>71</v>
      </c>
      <c r="C1907" t="s">
        <v>1889</v>
      </c>
      <c r="D1907" t="str">
        <f>"151"</f>
        <v>151</v>
      </c>
      <c r="E1907" t="str">
        <f t="shared" si="156"/>
        <v>V. MILLADORE</v>
      </c>
      <c r="F1907" t="s">
        <v>530</v>
      </c>
      <c r="G1907" t="str">
        <f t="shared" si="157"/>
        <v>71151</v>
      </c>
      <c r="H1907" t="s">
        <v>531</v>
      </c>
      <c r="I1907" t="str">
        <f t="shared" si="159"/>
        <v>71151</v>
      </c>
      <c r="J1907" t="s">
        <v>1518</v>
      </c>
    </row>
    <row r="1908" spans="1:10" x14ac:dyDescent="0.25">
      <c r="A1908">
        <v>79</v>
      </c>
      <c r="B1908" t="str">
        <f t="shared" si="160"/>
        <v>71</v>
      </c>
      <c r="C1908" t="s">
        <v>1889</v>
      </c>
      <c r="D1908" t="str">
        <f>"171"</f>
        <v>171</v>
      </c>
      <c r="E1908" t="str">
        <f t="shared" si="156"/>
        <v>V. PORT EDWARDS</v>
      </c>
      <c r="F1908" t="s">
        <v>530</v>
      </c>
      <c r="G1908" t="str">
        <f t="shared" si="157"/>
        <v>71171</v>
      </c>
      <c r="H1908" t="s">
        <v>531</v>
      </c>
      <c r="I1908" t="str">
        <f t="shared" si="159"/>
        <v>71171</v>
      </c>
      <c r="J1908" t="s">
        <v>1897</v>
      </c>
    </row>
    <row r="1909" spans="1:10" x14ac:dyDescent="0.25">
      <c r="A1909">
        <v>79</v>
      </c>
      <c r="B1909" t="str">
        <f t="shared" si="160"/>
        <v>71</v>
      </c>
      <c r="C1909" t="s">
        <v>1889</v>
      </c>
      <c r="D1909" t="str">
        <f>"178"</f>
        <v>178</v>
      </c>
      <c r="E1909" t="str">
        <f t="shared" si="156"/>
        <v>V. RUDOLPH</v>
      </c>
      <c r="F1909" t="s">
        <v>530</v>
      </c>
      <c r="G1909" t="str">
        <f t="shared" si="157"/>
        <v>71178</v>
      </c>
      <c r="H1909" t="s">
        <v>531</v>
      </c>
      <c r="I1909" t="str">
        <f t="shared" si="159"/>
        <v>71178</v>
      </c>
      <c r="J1909" t="s">
        <v>1899</v>
      </c>
    </row>
    <row r="1910" spans="1:10" x14ac:dyDescent="0.25">
      <c r="A1910">
        <v>79</v>
      </c>
      <c r="B1910" t="str">
        <f t="shared" si="160"/>
        <v>71</v>
      </c>
      <c r="C1910" t="s">
        <v>1889</v>
      </c>
      <c r="D1910" t="str">
        <f>"186"</f>
        <v>186</v>
      </c>
      <c r="E1910" t="str">
        <f t="shared" si="156"/>
        <v>V. VESPER</v>
      </c>
      <c r="F1910" t="s">
        <v>530</v>
      </c>
      <c r="G1910" t="str">
        <f t="shared" si="157"/>
        <v>71186</v>
      </c>
      <c r="H1910" t="s">
        <v>531</v>
      </c>
      <c r="I1910" t="str">
        <f t="shared" si="159"/>
        <v>71186</v>
      </c>
      <c r="J1910" t="s">
        <v>1904</v>
      </c>
    </row>
    <row r="1911" spans="1:10" x14ac:dyDescent="0.25">
      <c r="A1911">
        <v>79</v>
      </c>
      <c r="B1911" t="str">
        <f t="shared" si="160"/>
        <v>71</v>
      </c>
      <c r="C1911" t="s">
        <v>1889</v>
      </c>
      <c r="D1911" t="str">
        <f>"251"</f>
        <v>251</v>
      </c>
      <c r="E1911" t="str">
        <f t="shared" si="156"/>
        <v>C. MARSHFIELD</v>
      </c>
      <c r="F1911" t="s">
        <v>533</v>
      </c>
      <c r="G1911" t="str">
        <f t="shared" si="157"/>
        <v>71251</v>
      </c>
      <c r="H1911" t="s">
        <v>534</v>
      </c>
      <c r="I1911" t="str">
        <f t="shared" si="159"/>
        <v>71251</v>
      </c>
      <c r="J1911" t="s">
        <v>972</v>
      </c>
    </row>
    <row r="1912" spans="1:10" x14ac:dyDescent="0.25">
      <c r="A1912">
        <v>79</v>
      </c>
      <c r="B1912" t="str">
        <f t="shared" si="160"/>
        <v>71</v>
      </c>
      <c r="C1912" t="s">
        <v>1889</v>
      </c>
      <c r="D1912" t="str">
        <f>"261"</f>
        <v>261</v>
      </c>
      <c r="E1912" t="str">
        <f t="shared" si="156"/>
        <v>C. NEKOOSA</v>
      </c>
      <c r="F1912" t="s">
        <v>533</v>
      </c>
      <c r="G1912" t="str">
        <f t="shared" si="157"/>
        <v>71261</v>
      </c>
      <c r="H1912" t="s">
        <v>534</v>
      </c>
      <c r="I1912" t="str">
        <f t="shared" si="159"/>
        <v>71261</v>
      </c>
      <c r="J1912" t="s">
        <v>1905</v>
      </c>
    </row>
    <row r="1913" spans="1:10" x14ac:dyDescent="0.25">
      <c r="A1913">
        <v>79</v>
      </c>
      <c r="B1913" t="str">
        <f t="shared" si="160"/>
        <v>71</v>
      </c>
      <c r="C1913" t="s">
        <v>1889</v>
      </c>
      <c r="D1913" t="str">
        <f>"271"</f>
        <v>271</v>
      </c>
      <c r="E1913" t="str">
        <f t="shared" si="156"/>
        <v>C. PITTSVILLE</v>
      </c>
      <c r="F1913" t="s">
        <v>533</v>
      </c>
      <c r="G1913" t="str">
        <f t="shared" si="157"/>
        <v>71271</v>
      </c>
      <c r="H1913" t="s">
        <v>534</v>
      </c>
      <c r="I1913" t="str">
        <f t="shared" si="159"/>
        <v>71271</v>
      </c>
      <c r="J1913" t="s">
        <v>1906</v>
      </c>
    </row>
    <row r="1914" spans="1:10" x14ac:dyDescent="0.25">
      <c r="A1914">
        <v>79</v>
      </c>
      <c r="B1914" t="str">
        <f t="shared" si="160"/>
        <v>71</v>
      </c>
      <c r="C1914" t="s">
        <v>1889</v>
      </c>
      <c r="D1914" t="str">
        <f>"291"</f>
        <v>291</v>
      </c>
      <c r="E1914" t="str">
        <f t="shared" si="156"/>
        <v>C. WISCONSIN RAPIDS</v>
      </c>
      <c r="F1914" t="s">
        <v>533</v>
      </c>
      <c r="G1914" t="str">
        <f t="shared" si="157"/>
        <v>71291</v>
      </c>
      <c r="H1914" t="s">
        <v>534</v>
      </c>
      <c r="I1914" t="str">
        <f t="shared" si="159"/>
        <v>71291</v>
      </c>
      <c r="J1914" t="s">
        <v>1907</v>
      </c>
    </row>
    <row r="1915" spans="1:10" x14ac:dyDescent="0.25">
      <c r="A1915">
        <v>81</v>
      </c>
      <c r="B1915" t="str">
        <f>"72"</f>
        <v>72</v>
      </c>
      <c r="C1915" t="s">
        <v>1908</v>
      </c>
      <c r="D1915" t="str">
        <f>"001"</f>
        <v>001</v>
      </c>
      <c r="E1915" t="str">
        <f t="shared" si="156"/>
        <v>T. MENOMINEE</v>
      </c>
      <c r="F1915" t="s">
        <v>511</v>
      </c>
      <c r="G1915" t="str">
        <f t="shared" si="157"/>
        <v>72001</v>
      </c>
      <c r="H1915" t="s">
        <v>512</v>
      </c>
      <c r="I1915" t="str">
        <f t="shared" si="159"/>
        <v>72001</v>
      </c>
      <c r="J1915" t="s">
        <v>1909</v>
      </c>
    </row>
    <row r="1917" spans="1:10" x14ac:dyDescent="0.25">
      <c r="A1917" t="s">
        <v>1910</v>
      </c>
    </row>
  </sheetData>
  <autoFilter ref="A1:J1915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2018</_x002e_DocumentYear>
    <_x002e_DocumentType xmlns="9e30f06f-ad7a-453a-8e08-8a8878e30bd1">
      <Value>123</Value>
      <Value>194</Value>
    </_x002e_DocumentType>
    <_dlc_DocId xmlns="bb65cc95-6d4e-4879-a879-9838761499af">33E6D4FPPFNA-1899615976-150</_dlc_DocId>
    <_x002e_Owner xmlns="9e30f06f-ad7a-453a-8e08-8a8878e30bd1">
      <Value>40</Value>
      <Value>43</Value>
    </_x002e_Owner>
    <_dlc_DocIdUrl xmlns="bb65cc95-6d4e-4879-a879-9838761499af">
      <Url>https://revenue-auth-prod.wi.gov/_layouts/15/DocIdRedir.aspx?ID=33E6D4FPPFNA-1899615976-150</Url>
      <Description>33E6D4FPPFNA-1899615976-150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005B4AFE3A94E9FBF70C346376DEF" ma:contentTypeVersion="8" ma:contentTypeDescription="Create a new document." ma:contentTypeScope="" ma:versionID="7774d6986e20581164f3d76b4949bb79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9d468d2c604517c88795dd6a0553ebb4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ECF723-B868-472B-8570-C546636C8EB9}"/>
</file>

<file path=customXml/itemProps2.xml><?xml version="1.0" encoding="utf-8"?>
<ds:datastoreItem xmlns:ds="http://schemas.openxmlformats.org/officeDocument/2006/customXml" ds:itemID="{A7800CEC-4D23-416C-9B82-88ED32A5BE08}"/>
</file>

<file path=customXml/itemProps3.xml><?xml version="1.0" encoding="utf-8"?>
<ds:datastoreItem xmlns:ds="http://schemas.openxmlformats.org/officeDocument/2006/customXml" ds:itemID="{94C508D7-D4C0-45FB-8120-8ED6AFDF61B7}"/>
</file>

<file path=customXml/itemProps4.xml><?xml version="1.0" encoding="utf-8"?>
<ds:datastoreItem xmlns:ds="http://schemas.openxmlformats.org/officeDocument/2006/customXml" ds:itemID="{E383A7F0-DF8F-4313-8309-3FF622FE7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Sorted by CO-MUN</vt:lpstr>
      <vt:lpstr>MUNI_LIST</vt:lpstr>
      <vt:lpstr>'Sorted by CO-MUN'!Print_Titles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2018-01-19T16:05:35Z</dcterms:created>
  <dcterms:modified xsi:type="dcterms:W3CDTF">2018-01-19T16:44:25Z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304f1be0-01d8-40aa-93e1-79dbca131ebe</vt:lpwstr>
  </property>
  <property fmtid="{D5CDD505-2E9C-101B-9397-08002B2CF9AE}" pid="3" name="ContentTypeId">
    <vt:lpwstr>0x010100644005B4AFE3A94E9FBF70C346376DEF</vt:lpwstr>
  </property>
</Properties>
</file>