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showInkAnnotation="0" autoCompressPictures="0" defaultThemeVersion="202300"/>
  <mc:AlternateContent xmlns:mc="http://schemas.openxmlformats.org/markup-compatibility/2006">
    <mc:Choice Requires="x15">
      <x15ac:absPath xmlns:x15ac="http://schemas.microsoft.com/office/spreadsheetml/2010/11/ac" url="W:\Personal Property Aid MTP - 2017 WI Act 59\Estimates\2026 Estimate\Final Excel Files for Posting\"/>
    </mc:Choice>
  </mc:AlternateContent>
  <xr:revisionPtr revIDLastSave="0" documentId="13_ncr:1_{B5002A91-7424-424C-A41A-8F4239D0C91C}" xr6:coauthVersionLast="47" xr6:coauthVersionMax="47" xr10:uidLastSave="{00000000-0000-0000-0000-000000000000}"/>
  <bookViews>
    <workbookView xWindow="-120" yWindow="-120" windowWidth="29040" windowHeight="17520" tabRatio="500" xr2:uid="{00000000-000D-0000-FFFF-FFFF00000000}"/>
  </bookViews>
  <sheets>
    <sheet name="Counties - Tota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9" i="1" l="1"/>
  <c r="D79" i="1"/>
  <c r="E79" i="1"/>
  <c r="G79" i="1"/>
  <c r="H79" i="1"/>
  <c r="I79" i="1"/>
  <c r="J79" i="1"/>
  <c r="K79" i="1"/>
</calcChain>
</file>

<file path=xl/sharedStrings.xml><?xml version="1.0" encoding="utf-8"?>
<sst xmlns="http://schemas.openxmlformats.org/spreadsheetml/2006/main" count="96" uniqueCount="96">
  <si>
    <t>Comuni Code</t>
  </si>
  <si>
    <t>County</t>
  </si>
  <si>
    <t>2017 Locally Assessed MTP</t>
  </si>
  <si>
    <t>2017 Tax Levy(SOT)</t>
  </si>
  <si>
    <t>2017 Tax Assessed Value (Incl. MFG)</t>
  </si>
  <si>
    <t>2017 Gross Tax Rate</t>
  </si>
  <si>
    <t>2026 PP Aid BeforeAdjustment</t>
  </si>
  <si>
    <t>Adjustment</t>
  </si>
  <si>
    <t>Personal Property Aid</t>
  </si>
  <si>
    <t>Terminated TID Adjustment</t>
  </si>
  <si>
    <t>PPA + Terminated TID Total</t>
  </si>
  <si>
    <t>01999</t>
  </si>
  <si>
    <t>ADAMS COUNTY</t>
  </si>
  <si>
    <t>02999</t>
  </si>
  <si>
    <t>ASHLAND COUNTY</t>
  </si>
  <si>
    <t>03999</t>
  </si>
  <si>
    <t>BARRON COUNTY</t>
  </si>
  <si>
    <t>04999</t>
  </si>
  <si>
    <t>BAYFIELD COUNTY</t>
  </si>
  <si>
    <t>05999</t>
  </si>
  <si>
    <t>BROWN COUNTY</t>
  </si>
  <si>
    <t>06999</t>
  </si>
  <si>
    <t>BUFFALO COUNTY</t>
  </si>
  <si>
    <t>07999</t>
  </si>
  <si>
    <t>BURNETT COUNTY</t>
  </si>
  <si>
    <t>08999</t>
  </si>
  <si>
    <t>CALUMET COUNTY</t>
  </si>
  <si>
    <t>09999</t>
  </si>
  <si>
    <t>CHIPPEWA COUNTY</t>
  </si>
  <si>
    <t>CLARK COUNTY</t>
  </si>
  <si>
    <t>COLUMBIA COUNTY</t>
  </si>
  <si>
    <t>CRAWFORD COUNTY</t>
  </si>
  <si>
    <t>DANE COUNTY</t>
  </si>
  <si>
    <t>DODGE COUNTY</t>
  </si>
  <si>
    <t>DOOR COUNTY</t>
  </si>
  <si>
    <t>DOUGLAS COUNTY</t>
  </si>
  <si>
    <t>DUNN COUNTY</t>
  </si>
  <si>
    <t>EAU CLAIRE COUNTY</t>
  </si>
  <si>
    <t>FLORENCE COUNTY</t>
  </si>
  <si>
    <t>FOND DU LAC COUNTY</t>
  </si>
  <si>
    <t>FOREST COUNTY</t>
  </si>
  <si>
    <t>GRANT COUNTY</t>
  </si>
  <si>
    <t>GREEN COUNTY</t>
  </si>
  <si>
    <t>GREEN LAKE COUNTY</t>
  </si>
  <si>
    <t>IOWA COUNTY</t>
  </si>
  <si>
    <t>IRON COUNTY</t>
  </si>
  <si>
    <t>JACKSON COUNTY</t>
  </si>
  <si>
    <t>JEFFERSON COUNTY</t>
  </si>
  <si>
    <t>JUNEAU COUNTY</t>
  </si>
  <si>
    <t>KENOSHA COUNTY</t>
  </si>
  <si>
    <t>KEWAUNEE COUNTY</t>
  </si>
  <si>
    <t>LA CROSSE COUNTY</t>
  </si>
  <si>
    <t>LAFAYETTE COUNTY</t>
  </si>
  <si>
    <t>LANGLADE COUNTY</t>
  </si>
  <si>
    <t>LINCOLN COUNTY</t>
  </si>
  <si>
    <t>MANITOWOC COUNTY</t>
  </si>
  <si>
    <t>MARATHON COUNTY</t>
  </si>
  <si>
    <t>MARINETTE COUNTY</t>
  </si>
  <si>
    <t>MARQUETTE COUNTY</t>
  </si>
  <si>
    <t>MILWAUKEE COUNTY</t>
  </si>
  <si>
    <t>MONROE COUNTY</t>
  </si>
  <si>
    <t>OCONTO COUNTY</t>
  </si>
  <si>
    <t>ONEIDA COUNTY</t>
  </si>
  <si>
    <t>OUTAGAMIE COUNTY</t>
  </si>
  <si>
    <t>OZAUKEE COUNTY</t>
  </si>
  <si>
    <t>PEPIN COUNTY</t>
  </si>
  <si>
    <t>PIERCE COUNTY</t>
  </si>
  <si>
    <t>POLK COUNTY</t>
  </si>
  <si>
    <t>PORTAGE COUNTY</t>
  </si>
  <si>
    <t>PRICE COUNTY</t>
  </si>
  <si>
    <t>RACINE COUNTY</t>
  </si>
  <si>
    <t>RICHLAND COUNTY</t>
  </si>
  <si>
    <t>ROCK COUNTY</t>
  </si>
  <si>
    <t>RUSK COUNTY</t>
  </si>
  <si>
    <t>ST CROIX COUNTY</t>
  </si>
  <si>
    <t>SAUK COUNTY</t>
  </si>
  <si>
    <t>SAWYER COUNTY</t>
  </si>
  <si>
    <t>SHAWANO COUNTY</t>
  </si>
  <si>
    <t>SHEBOYGAN COUNTY</t>
  </si>
  <si>
    <t>TAYLOR COUNTY</t>
  </si>
  <si>
    <t>TREMPEALEAU COUNTY</t>
  </si>
  <si>
    <t>VERNON COUNTY</t>
  </si>
  <si>
    <t>VILAS COUNTY</t>
  </si>
  <si>
    <t>WALWORTH COUNTY</t>
  </si>
  <si>
    <t>WASHBURN COUNTY</t>
  </si>
  <si>
    <t>WASHINGTON COUNTY</t>
  </si>
  <si>
    <t>WAUKESHA COUNTY</t>
  </si>
  <si>
    <t>WAUPACA COUNTY</t>
  </si>
  <si>
    <t>WAUSHARA COUNTY</t>
  </si>
  <si>
    <t>WINNEBAGO COUNTY</t>
  </si>
  <si>
    <t>WOOD COUNTY</t>
  </si>
  <si>
    <t>MENOMINEE COUNTY</t>
  </si>
  <si>
    <t>2026 Personal Property Aid Estimate for Counties - Totals</t>
  </si>
  <si>
    <t>2017 WI Act 59 - Personal Property Tax Repeal. Machinery, Tools, and Patterns</t>
  </si>
  <si>
    <t>Wisconsin Department of Revenue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</si>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</sst>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;[Red]\(#,##0\)"/>
    <numFmt numFmtId="165" formatCode="\$#,##0.00_);\(\$#,##0.00\)"/>
    <numFmt numFmtId="166" formatCode="[$-409]mmmm\ d\,\ yyyy;@"/>
    <numFmt numFmtId="167" formatCode="&quot;$&quot;#,##0"/>
    <numFmt numFmtId="168" formatCode="0.000000000"/>
  </numFmts>
  <fonts count="3" x14ac:knownFonts="1">
    <font>
      <sz val="11"/>
      <name val="Calibri"/>
    </font>
    <font>
      <b/>
      <sz val="11"/>
      <name val="Calibri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 applyFont="1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right"/>
    </xf>
    <xf numFmtId="164" fontId="0" fillId="0" borderId="0" xfId="0" applyNumberFormat="1" applyFont="1" applyFill="1" applyBorder="1"/>
    <xf numFmtId="165" fontId="0" fillId="0" borderId="0" xfId="0" applyNumberFormat="1" applyFont="1" applyFill="1" applyBorder="1"/>
    <xf numFmtId="0" fontId="2" fillId="0" borderId="0" xfId="0" applyFont="1" applyAlignment="1">
      <alignment horizontal="left"/>
    </xf>
    <xf numFmtId="167" fontId="2" fillId="0" borderId="0" xfId="0" applyNumberFormat="1" applyFont="1" applyAlignment="1">
      <alignment horizontal="left"/>
    </xf>
    <xf numFmtId="168" fontId="0" fillId="0" borderId="0" xfId="0" applyNumberFormat="1" applyFont="1" applyFill="1" applyBorder="1"/>
    <xf numFmtId="0" fontId="2" fillId="0" borderId="0" xfId="0" applyFont="1" applyAlignment="1">
      <alignment horizontal="left"/>
    </xf>
    <xf numFmtId="166" fontId="2" fillId="0" borderId="0" xfId="0" applyNumberFormat="1" applyFont="1" applyAlignment="1">
      <alignment horizontal="left"/>
    </xf>
  </cellXfs>
  <cellStyles count="1"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8" formatCode="0.0000000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#,##0;[Red]\(#,##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5" formatCode="\$#,##0.00_);\(\$#,##0.00\)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4A8E418-919A-4D47-AC88-245AC569BBF0}" name="Table1" displayName="Table1" ref="A6:K79" totalsRowCount="1" headerRowDxfId="21" dataDxfId="20">
  <autoFilter ref="A6:K78" xr:uid="{B4A8E418-919A-4D47-AC88-245AC569BBF0}"/>
  <tableColumns count="11">
    <tableColumn id="2" xr3:uid="{31BE5297-B007-4978-9DDB-2AA0D6A164A9}" name="Comuni Code" totalsRowLabel="Total" dataDxfId="19" totalsRowDxfId="18"/>
    <tableColumn id="3" xr3:uid="{641E1B80-2780-4793-9E71-8B2B1588D8C4}" name="County"/>
    <tableColumn id="4" xr3:uid="{69C7DEB7-0F00-4426-8CF6-8CBB7CF016C3}" name="2017 Locally Assessed MTP" totalsRowFunction="sum" dataDxfId="17" totalsRowDxfId="16"/>
    <tableColumn id="5" xr3:uid="{4295D9B9-2F6B-40AF-9AFE-559D4855DBD6}" name="2017 Tax Levy(SOT)" totalsRowFunction="sum" dataDxfId="15" totalsRowDxfId="14"/>
    <tableColumn id="6" xr3:uid="{00D02355-481D-446D-B2B2-3BE788DC0C2F}" name="2017 Tax Assessed Value (Incl. MFG)" totalsRowFunction="sum" dataDxfId="13" totalsRowDxfId="12"/>
    <tableColumn id="7" xr3:uid="{C8A4324B-4D6A-46FF-BBA2-ED90C69BDD8C}" name="2017 Gross Tax Rate" dataDxfId="11" totalsRowDxfId="10"/>
    <tableColumn id="8" xr3:uid="{A7BD1033-BDDB-4F57-B50A-C05D89AEDE34}" name="2026 PP Aid BeforeAdjustment" totalsRowFunction="sum" dataDxfId="9" totalsRowDxfId="8"/>
    <tableColumn id="9" xr3:uid="{5DB1A1FE-6040-4607-8645-5580B220490D}" name="Adjustment" totalsRowFunction="sum" dataDxfId="7" totalsRowDxfId="6"/>
    <tableColumn id="10" xr3:uid="{FD721609-6C52-4F81-A3E3-3E2C134F5500}" name="Personal Property Aid" totalsRowFunction="sum" dataDxfId="5" totalsRowDxfId="4"/>
    <tableColumn id="11" xr3:uid="{5A390070-ACCF-4E6D-A473-045E898211CA}" name="Terminated TID Adjustment" totalsRowFunction="sum" dataDxfId="3" totalsRowDxfId="2"/>
    <tableColumn id="12" xr3:uid="{58F33D73-B527-4206-9551-FCD871E939B4}" name="PPA + Terminated TID Total" totalsRowFunction="sum" dataDxfId="1" totalsRow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9"/>
  <sheetViews>
    <sheetView tabSelected="1" workbookViewId="0">
      <selection sqref="A1:C1"/>
    </sheetView>
  </sheetViews>
  <sheetFormatPr defaultRowHeight="15" x14ac:dyDescent="0.25"/>
  <cols>
    <col min="1" max="1" width="24" customWidth="1"/>
    <col min="2" max="2" width="21.85546875" bestFit="1" customWidth="1"/>
    <col min="3" max="3" width="23.42578125" customWidth="1"/>
    <col min="4" max="4" width="24.140625" customWidth="1"/>
    <col min="5" max="6" width="23.42578125" customWidth="1"/>
    <col min="7" max="7" width="24.7109375" customWidth="1"/>
    <col min="8" max="8" width="19.140625" customWidth="1"/>
    <col min="9" max="9" width="14.28515625" customWidth="1"/>
    <col min="10" max="10" width="27.28515625" customWidth="1"/>
    <col min="11" max="11" width="32.42578125" customWidth="1"/>
    <col min="12" max="12" width="33.85546875" customWidth="1"/>
  </cols>
  <sheetData>
    <row r="1" spans="1:11" ht="15.75" x14ac:dyDescent="0.25">
      <c r="A1" s="8" t="s">
        <v>92</v>
      </c>
      <c r="B1" s="8"/>
      <c r="C1" s="8"/>
    </row>
    <row r="2" spans="1:11" ht="15.75" x14ac:dyDescent="0.25">
      <c r="A2" s="5" t="s">
        <v>93</v>
      </c>
      <c r="B2" s="5"/>
      <c r="C2" s="5"/>
    </row>
    <row r="3" spans="1:11" ht="15.75" x14ac:dyDescent="0.25">
      <c r="A3" s="8" t="s">
        <v>94</v>
      </c>
      <c r="B3" s="8"/>
      <c r="C3" s="8"/>
    </row>
    <row r="4" spans="1:11" ht="15.75" x14ac:dyDescent="0.25">
      <c r="A4" s="9">
        <v>45884</v>
      </c>
      <c r="B4" s="9"/>
      <c r="C4" s="6"/>
    </row>
    <row r="6" spans="1:11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1" t="s">
        <v>8</v>
      </c>
      <c r="J6" s="1" t="s">
        <v>9</v>
      </c>
      <c r="K6" s="1" t="s">
        <v>10</v>
      </c>
    </row>
    <row r="7" spans="1:11" x14ac:dyDescent="0.25">
      <c r="A7" s="2" t="s">
        <v>11</v>
      </c>
      <c r="B7" t="s">
        <v>12</v>
      </c>
      <c r="C7" s="4">
        <v>4282220</v>
      </c>
      <c r="D7" s="3">
        <v>18741905.260000002</v>
      </c>
      <c r="E7" s="3">
        <v>2504000077</v>
      </c>
      <c r="F7" s="7">
        <v>0.14970255199999999</v>
      </c>
      <c r="G7" s="4">
        <v>32071.71</v>
      </c>
      <c r="H7" s="4">
        <v>0</v>
      </c>
      <c r="I7" s="4">
        <v>32071.71</v>
      </c>
      <c r="J7" s="4">
        <v>7823.27</v>
      </c>
      <c r="K7" s="4">
        <v>39894.980000000003</v>
      </c>
    </row>
    <row r="8" spans="1:11" x14ac:dyDescent="0.25">
      <c r="A8" s="2" t="s">
        <v>13</v>
      </c>
      <c r="B8" t="s">
        <v>14</v>
      </c>
      <c r="C8" s="4">
        <v>7459620</v>
      </c>
      <c r="D8" s="3">
        <v>7361678.7400000002</v>
      </c>
      <c r="E8" s="3">
        <v>1222662190</v>
      </c>
      <c r="F8" s="7">
        <v>9.5484849999999996E-2</v>
      </c>
      <c r="G8" s="4">
        <v>46562.3</v>
      </c>
      <c r="H8" s="4">
        <v>0</v>
      </c>
      <c r="I8" s="4">
        <v>46562.3</v>
      </c>
      <c r="J8" s="4">
        <v>1292.5999999999999</v>
      </c>
      <c r="K8" s="4">
        <v>47854.9</v>
      </c>
    </row>
    <row r="9" spans="1:11" x14ac:dyDescent="0.25">
      <c r="A9" s="2" t="s">
        <v>15</v>
      </c>
      <c r="B9" t="s">
        <v>16</v>
      </c>
      <c r="C9" s="4">
        <v>13754487</v>
      </c>
      <c r="D9" s="3">
        <v>21324250.469999999</v>
      </c>
      <c r="E9" s="3">
        <v>4094496154</v>
      </c>
      <c r="F9" s="7">
        <v>0.19061213900000001</v>
      </c>
      <c r="G9" s="4">
        <v>71150.97</v>
      </c>
      <c r="H9" s="4">
        <v>0</v>
      </c>
      <c r="I9" s="4">
        <v>71150.97</v>
      </c>
      <c r="J9" s="4">
        <v>6176.4</v>
      </c>
      <c r="K9" s="4">
        <v>77327.37</v>
      </c>
    </row>
    <row r="10" spans="1:11" x14ac:dyDescent="0.25">
      <c r="A10" s="2" t="s">
        <v>17</v>
      </c>
      <c r="B10" t="s">
        <v>18</v>
      </c>
      <c r="C10" s="4">
        <v>3100462</v>
      </c>
      <c r="D10" s="3">
        <v>9767077.4499999993</v>
      </c>
      <c r="E10" s="3">
        <v>2566027863</v>
      </c>
      <c r="F10" s="7">
        <v>0.108408352</v>
      </c>
      <c r="G10" s="4">
        <v>12031.78</v>
      </c>
      <c r="H10" s="4">
        <v>0</v>
      </c>
      <c r="I10" s="4">
        <v>12031.78</v>
      </c>
      <c r="J10" s="4">
        <v>394.48</v>
      </c>
      <c r="K10" s="4">
        <v>12426.26</v>
      </c>
    </row>
    <row r="11" spans="1:11" x14ac:dyDescent="0.25">
      <c r="A11" s="2" t="s">
        <v>19</v>
      </c>
      <c r="B11" t="s">
        <v>20</v>
      </c>
      <c r="C11" s="4">
        <v>125753189</v>
      </c>
      <c r="D11" s="3">
        <v>95167528.879999995</v>
      </c>
      <c r="E11" s="3">
        <v>20148919167</v>
      </c>
      <c r="F11" s="7">
        <v>0.115557721</v>
      </c>
      <c r="G11" s="4">
        <v>595621.36</v>
      </c>
      <c r="H11" s="4">
        <v>0</v>
      </c>
      <c r="I11" s="4">
        <v>595621.36</v>
      </c>
      <c r="J11" s="4">
        <v>26675.14</v>
      </c>
      <c r="K11" s="4">
        <v>622296.5</v>
      </c>
    </row>
    <row r="12" spans="1:11" x14ac:dyDescent="0.25">
      <c r="A12" s="2" t="s">
        <v>21</v>
      </c>
      <c r="B12" t="s">
        <v>22</v>
      </c>
      <c r="C12" s="4">
        <v>3853819</v>
      </c>
      <c r="D12" s="3">
        <v>6672474.1600000001</v>
      </c>
      <c r="E12" s="3">
        <v>1041394324</v>
      </c>
      <c r="F12" s="7">
        <v>0.147585781</v>
      </c>
      <c r="G12" s="4">
        <v>24169.38</v>
      </c>
      <c r="H12" s="4">
        <v>0</v>
      </c>
      <c r="I12" s="4">
        <v>24169.38</v>
      </c>
      <c r="J12" s="4">
        <v>282.60000000000002</v>
      </c>
      <c r="K12" s="4">
        <v>24451.98</v>
      </c>
    </row>
    <row r="13" spans="1:11" x14ac:dyDescent="0.25">
      <c r="A13" s="2" t="s">
        <v>23</v>
      </c>
      <c r="B13" t="s">
        <v>24</v>
      </c>
      <c r="C13" s="4">
        <v>2402800</v>
      </c>
      <c r="D13" s="3">
        <v>10126448.25</v>
      </c>
      <c r="E13" s="3">
        <v>2628332900</v>
      </c>
      <c r="F13" s="7">
        <v>9.2014673000000005E-2</v>
      </c>
      <c r="G13" s="4">
        <v>9385.5499999999993</v>
      </c>
      <c r="H13" s="4">
        <v>0</v>
      </c>
      <c r="I13" s="4">
        <v>9385.5499999999993</v>
      </c>
      <c r="J13" s="4">
        <v>198.1</v>
      </c>
      <c r="K13" s="4">
        <v>9583.65</v>
      </c>
    </row>
    <row r="14" spans="1:11" x14ac:dyDescent="0.25">
      <c r="A14" s="2" t="s">
        <v>25</v>
      </c>
      <c r="B14" t="s">
        <v>26</v>
      </c>
      <c r="C14" s="4">
        <v>13357900</v>
      </c>
      <c r="D14" s="3">
        <v>21858758.879999999</v>
      </c>
      <c r="E14" s="3">
        <v>3820388816</v>
      </c>
      <c r="F14" s="7">
        <v>0.122827828</v>
      </c>
      <c r="G14" s="4">
        <v>79556.490000000005</v>
      </c>
      <c r="H14" s="4">
        <v>0</v>
      </c>
      <c r="I14" s="4">
        <v>79556.490000000005</v>
      </c>
      <c r="J14" s="4">
        <v>12474.69</v>
      </c>
      <c r="K14" s="4">
        <v>92031.18</v>
      </c>
    </row>
    <row r="15" spans="1:11" x14ac:dyDescent="0.25">
      <c r="A15" s="2" t="s">
        <v>27</v>
      </c>
      <c r="B15" t="s">
        <v>28</v>
      </c>
      <c r="C15" s="4">
        <v>32697730</v>
      </c>
      <c r="D15" s="3">
        <v>19626019.489999998</v>
      </c>
      <c r="E15" s="3">
        <v>4961301990</v>
      </c>
      <c r="F15" s="7">
        <v>0.12482554999999999</v>
      </c>
      <c r="G15" s="4">
        <v>131721.09</v>
      </c>
      <c r="H15" s="4">
        <v>0</v>
      </c>
      <c r="I15" s="4">
        <v>131721.09</v>
      </c>
      <c r="J15" s="4">
        <v>2556.3000000000002</v>
      </c>
      <c r="K15" s="4">
        <v>134277.39000000001</v>
      </c>
    </row>
    <row r="16" spans="1:11" x14ac:dyDescent="0.25">
      <c r="A16" s="2">
        <v>10999</v>
      </c>
      <c r="B16" t="s">
        <v>29</v>
      </c>
      <c r="C16" s="4">
        <v>15724090</v>
      </c>
      <c r="D16" s="3">
        <v>16734556.369999999</v>
      </c>
      <c r="E16" s="3">
        <v>1938253741</v>
      </c>
      <c r="F16" s="7">
        <v>0.39770503200000001</v>
      </c>
      <c r="G16" s="4">
        <v>135186.79</v>
      </c>
      <c r="H16" s="4">
        <v>0</v>
      </c>
      <c r="I16" s="4">
        <v>135186.79</v>
      </c>
      <c r="J16" s="4">
        <v>27450</v>
      </c>
      <c r="K16" s="4">
        <v>162636.79</v>
      </c>
    </row>
    <row r="17" spans="1:11" x14ac:dyDescent="0.25">
      <c r="A17" s="2">
        <v>11999</v>
      </c>
      <c r="B17" t="s">
        <v>30</v>
      </c>
      <c r="C17" s="4">
        <v>27574726</v>
      </c>
      <c r="D17" s="3">
        <v>27500174.239999998</v>
      </c>
      <c r="E17" s="3">
        <v>5132394622</v>
      </c>
      <c r="F17" s="7">
        <v>0.18891648899999999</v>
      </c>
      <c r="G17" s="4">
        <v>144708.91</v>
      </c>
      <c r="H17" s="4">
        <v>0</v>
      </c>
      <c r="I17" s="4">
        <v>144708.91</v>
      </c>
      <c r="J17" s="4">
        <v>6604.33</v>
      </c>
      <c r="K17" s="4">
        <v>151313.24</v>
      </c>
    </row>
    <row r="18" spans="1:11" x14ac:dyDescent="0.25">
      <c r="A18" s="2">
        <v>12999</v>
      </c>
      <c r="B18" t="s">
        <v>31</v>
      </c>
      <c r="C18" s="4">
        <v>3516488</v>
      </c>
      <c r="D18" s="3">
        <v>8865839.8200000003</v>
      </c>
      <c r="E18" s="3">
        <v>1107148436</v>
      </c>
      <c r="F18" s="7">
        <v>0.17349689700000001</v>
      </c>
      <c r="G18" s="4">
        <v>28866.76</v>
      </c>
      <c r="H18" s="4">
        <v>0</v>
      </c>
      <c r="I18" s="4">
        <v>28866.76</v>
      </c>
      <c r="J18" s="4">
        <v>50573.69</v>
      </c>
      <c r="K18" s="4">
        <v>79440.45</v>
      </c>
    </row>
    <row r="19" spans="1:11" x14ac:dyDescent="0.25">
      <c r="A19" s="2">
        <v>13999</v>
      </c>
      <c r="B19" t="s">
        <v>32</v>
      </c>
      <c r="C19" s="4">
        <v>273291172</v>
      </c>
      <c r="D19" s="3">
        <v>191096018.94999999</v>
      </c>
      <c r="E19" s="3">
        <v>57911157102</v>
      </c>
      <c r="F19" s="7">
        <v>0.21558408700000001</v>
      </c>
      <c r="G19" s="4">
        <v>918248.3</v>
      </c>
      <c r="H19" s="4">
        <v>22259.59</v>
      </c>
      <c r="I19" s="4">
        <v>940507.89</v>
      </c>
      <c r="J19" s="4">
        <v>102030.78</v>
      </c>
      <c r="K19" s="4">
        <v>1042538.67</v>
      </c>
    </row>
    <row r="20" spans="1:11" x14ac:dyDescent="0.25">
      <c r="A20" s="2">
        <v>14999</v>
      </c>
      <c r="B20" t="s">
        <v>33</v>
      </c>
      <c r="C20" s="4">
        <v>59179611</v>
      </c>
      <c r="D20" s="3">
        <v>34616066.009999998</v>
      </c>
      <c r="E20" s="3">
        <v>6163635066</v>
      </c>
      <c r="F20" s="7">
        <v>0.23525828400000001</v>
      </c>
      <c r="G20" s="4">
        <v>331877.39</v>
      </c>
      <c r="H20" s="4">
        <v>12251.4</v>
      </c>
      <c r="I20" s="4">
        <v>344128.79</v>
      </c>
      <c r="J20" s="4">
        <v>15836.32</v>
      </c>
      <c r="K20" s="4">
        <v>359965.11</v>
      </c>
    </row>
    <row r="21" spans="1:11" x14ac:dyDescent="0.25">
      <c r="A21" s="2">
        <v>15999</v>
      </c>
      <c r="B21" t="s">
        <v>34</v>
      </c>
      <c r="C21" s="4">
        <v>19156406</v>
      </c>
      <c r="D21" s="3">
        <v>29348533.23</v>
      </c>
      <c r="E21" s="3">
        <v>7302841541</v>
      </c>
      <c r="F21" s="7">
        <v>7.6846739999999997E-2</v>
      </c>
      <c r="G21" s="4">
        <v>76821.429999999993</v>
      </c>
      <c r="H21" s="4">
        <v>0</v>
      </c>
      <c r="I21" s="4">
        <v>76821.429999999993</v>
      </c>
      <c r="J21" s="4">
        <v>3091.31</v>
      </c>
      <c r="K21" s="4">
        <v>79912.740000000005</v>
      </c>
    </row>
    <row r="22" spans="1:11" x14ac:dyDescent="0.25">
      <c r="A22" s="2">
        <v>16999</v>
      </c>
      <c r="B22" t="s">
        <v>35</v>
      </c>
      <c r="C22" s="4">
        <v>25713665</v>
      </c>
      <c r="D22" s="3">
        <v>17189793.460000001</v>
      </c>
      <c r="E22" s="3">
        <v>3356654121</v>
      </c>
      <c r="F22" s="7">
        <v>0.115003192</v>
      </c>
      <c r="G22" s="4">
        <v>127931.27</v>
      </c>
      <c r="H22" s="4">
        <v>0</v>
      </c>
      <c r="I22" s="4">
        <v>127931.27</v>
      </c>
      <c r="J22" s="4">
        <v>23100.81</v>
      </c>
      <c r="K22" s="4">
        <v>151032.07999999999</v>
      </c>
    </row>
    <row r="23" spans="1:11" x14ac:dyDescent="0.25">
      <c r="A23" s="2">
        <v>17999</v>
      </c>
      <c r="B23" t="s">
        <v>36</v>
      </c>
      <c r="C23" s="4">
        <v>32353332</v>
      </c>
      <c r="D23" s="3">
        <v>22295140.420000002</v>
      </c>
      <c r="E23" s="3">
        <v>2869755405</v>
      </c>
      <c r="F23" s="7">
        <v>0.23365391599999999</v>
      </c>
      <c r="G23" s="4">
        <v>251176.08</v>
      </c>
      <c r="H23" s="4">
        <v>0</v>
      </c>
      <c r="I23" s="4">
        <v>251176.08</v>
      </c>
      <c r="J23" s="4">
        <v>21512.74</v>
      </c>
      <c r="K23" s="4">
        <v>272688.82</v>
      </c>
    </row>
    <row r="24" spans="1:11" x14ac:dyDescent="0.25">
      <c r="A24" s="2">
        <v>18999</v>
      </c>
      <c r="B24" t="s">
        <v>37</v>
      </c>
      <c r="C24" s="4">
        <v>46527042</v>
      </c>
      <c r="D24" s="3">
        <v>33948411.789999999</v>
      </c>
      <c r="E24" s="3">
        <v>7637049288</v>
      </c>
      <c r="F24" s="7">
        <v>8.5094753999999995E-2</v>
      </c>
      <c r="G24" s="4">
        <v>202842.27</v>
      </c>
      <c r="H24" s="4">
        <v>0</v>
      </c>
      <c r="I24" s="4">
        <v>202842.27</v>
      </c>
      <c r="J24" s="4">
        <v>23352.28</v>
      </c>
      <c r="K24" s="4">
        <v>226194.55</v>
      </c>
    </row>
    <row r="25" spans="1:11" x14ac:dyDescent="0.25">
      <c r="A25" s="2">
        <v>19999</v>
      </c>
      <c r="B25" t="s">
        <v>38</v>
      </c>
      <c r="C25" s="4">
        <v>883206</v>
      </c>
      <c r="D25" s="3">
        <v>4164932.17</v>
      </c>
      <c r="E25" s="3">
        <v>604006640</v>
      </c>
      <c r="F25" s="7">
        <v>5.5159774000000002E-2</v>
      </c>
      <c r="G25" s="4">
        <v>6215.37</v>
      </c>
      <c r="H25" s="4">
        <v>0</v>
      </c>
      <c r="I25" s="4">
        <v>6215.37</v>
      </c>
      <c r="J25" s="4">
        <v>0</v>
      </c>
      <c r="K25" s="4">
        <v>6215.37</v>
      </c>
    </row>
    <row r="26" spans="1:11" x14ac:dyDescent="0.25">
      <c r="A26" s="2">
        <v>20999</v>
      </c>
      <c r="B26" t="s">
        <v>39</v>
      </c>
      <c r="C26" s="4">
        <v>61387444</v>
      </c>
      <c r="D26" s="3">
        <v>44931741.740000002</v>
      </c>
      <c r="E26" s="3">
        <v>7231603765</v>
      </c>
      <c r="F26" s="7">
        <v>0.20836954499999999</v>
      </c>
      <c r="G26" s="4">
        <v>384035.46</v>
      </c>
      <c r="H26" s="4">
        <v>0</v>
      </c>
      <c r="I26" s="4">
        <v>384035.46</v>
      </c>
      <c r="J26" s="4">
        <v>23476.560000000001</v>
      </c>
      <c r="K26" s="4">
        <v>407512.02</v>
      </c>
    </row>
    <row r="27" spans="1:11" x14ac:dyDescent="0.25">
      <c r="A27" s="2">
        <v>21999</v>
      </c>
      <c r="B27" t="s">
        <v>40</v>
      </c>
      <c r="C27" s="4">
        <v>1001610</v>
      </c>
      <c r="D27" s="3">
        <v>5543550.9800000004</v>
      </c>
      <c r="E27" s="3">
        <v>1140551930</v>
      </c>
      <c r="F27" s="7">
        <v>7.3567842999999994E-2</v>
      </c>
      <c r="G27" s="4">
        <v>4907.3100000000004</v>
      </c>
      <c r="H27" s="4">
        <v>0</v>
      </c>
      <c r="I27" s="4">
        <v>4907.3100000000004</v>
      </c>
      <c r="J27" s="4">
        <v>0</v>
      </c>
      <c r="K27" s="4">
        <v>4907.3100000000004</v>
      </c>
    </row>
    <row r="28" spans="1:11" x14ac:dyDescent="0.25">
      <c r="A28" s="2">
        <v>22999</v>
      </c>
      <c r="B28" t="s">
        <v>41</v>
      </c>
      <c r="C28" s="4">
        <v>14209853</v>
      </c>
      <c r="D28" s="3">
        <v>12155645.109999999</v>
      </c>
      <c r="E28" s="3">
        <v>2938883122</v>
      </c>
      <c r="F28" s="7">
        <v>0.21595698299999999</v>
      </c>
      <c r="G28" s="4">
        <v>58997.16</v>
      </c>
      <c r="H28" s="4">
        <v>0</v>
      </c>
      <c r="I28" s="4">
        <v>58997.16</v>
      </c>
      <c r="J28" s="4">
        <v>2279.54</v>
      </c>
      <c r="K28" s="4">
        <v>61276.7</v>
      </c>
    </row>
    <row r="29" spans="1:11" x14ac:dyDescent="0.25">
      <c r="A29" s="2">
        <v>23999</v>
      </c>
      <c r="B29" t="s">
        <v>42</v>
      </c>
      <c r="C29" s="4">
        <v>14542312</v>
      </c>
      <c r="D29" s="3">
        <v>16132714.1</v>
      </c>
      <c r="E29" s="3">
        <v>2763695141</v>
      </c>
      <c r="F29" s="7">
        <v>0.140371733</v>
      </c>
      <c r="G29" s="4">
        <v>83938.43</v>
      </c>
      <c r="H29" s="4">
        <v>0</v>
      </c>
      <c r="I29" s="4">
        <v>83938.43</v>
      </c>
      <c r="J29" s="4">
        <v>13895.34</v>
      </c>
      <c r="K29" s="4">
        <v>97833.77</v>
      </c>
    </row>
    <row r="30" spans="1:11" x14ac:dyDescent="0.25">
      <c r="A30" s="2">
        <v>24999</v>
      </c>
      <c r="B30" t="s">
        <v>43</v>
      </c>
      <c r="C30" s="4">
        <v>19585741</v>
      </c>
      <c r="D30" s="3">
        <v>14462674.289999999</v>
      </c>
      <c r="E30" s="3">
        <v>2280120384</v>
      </c>
      <c r="F30" s="7">
        <v>0.100909151</v>
      </c>
      <c r="G30" s="4">
        <v>122542.24</v>
      </c>
      <c r="H30" s="4">
        <v>0</v>
      </c>
      <c r="I30" s="4">
        <v>122542.24</v>
      </c>
      <c r="J30" s="4">
        <v>1041.77</v>
      </c>
      <c r="K30" s="4">
        <v>123584.01</v>
      </c>
    </row>
    <row r="31" spans="1:11" x14ac:dyDescent="0.25">
      <c r="A31" s="2">
        <v>25999</v>
      </c>
      <c r="B31" t="s">
        <v>44</v>
      </c>
      <c r="C31" s="4">
        <v>21130102</v>
      </c>
      <c r="D31" s="3">
        <v>12450247.5</v>
      </c>
      <c r="E31" s="3">
        <v>1979515870</v>
      </c>
      <c r="F31" s="7">
        <v>0.18508913599999999</v>
      </c>
      <c r="G31" s="4">
        <v>130984.93</v>
      </c>
      <c r="H31" s="4">
        <v>0</v>
      </c>
      <c r="I31" s="4">
        <v>130984.93</v>
      </c>
      <c r="J31" s="4">
        <v>4004.44</v>
      </c>
      <c r="K31" s="4">
        <v>134989.37</v>
      </c>
    </row>
    <row r="32" spans="1:11" x14ac:dyDescent="0.25">
      <c r="A32" s="2">
        <v>26999</v>
      </c>
      <c r="B32" t="s">
        <v>45</v>
      </c>
      <c r="C32" s="4">
        <v>1215400</v>
      </c>
      <c r="D32" s="3">
        <v>5366527.84</v>
      </c>
      <c r="E32" s="3">
        <v>979388000</v>
      </c>
      <c r="F32" s="7">
        <v>6.9039125000000007E-2</v>
      </c>
      <c r="G32" s="4">
        <v>7305.3</v>
      </c>
      <c r="H32" s="4">
        <v>0</v>
      </c>
      <c r="I32" s="4">
        <v>7305.3</v>
      </c>
      <c r="J32" s="4">
        <v>242.44</v>
      </c>
      <c r="K32" s="4">
        <v>7547.74</v>
      </c>
    </row>
    <row r="33" spans="1:11" x14ac:dyDescent="0.25">
      <c r="A33" s="2">
        <v>27999</v>
      </c>
      <c r="B33" t="s">
        <v>46</v>
      </c>
      <c r="C33" s="4">
        <v>29012670</v>
      </c>
      <c r="D33" s="3">
        <v>10709634.82</v>
      </c>
      <c r="E33" s="3">
        <v>1543755380</v>
      </c>
      <c r="F33" s="7">
        <v>0.19034079100000001</v>
      </c>
      <c r="G33" s="4">
        <v>193113.77</v>
      </c>
      <c r="H33" s="4">
        <v>0</v>
      </c>
      <c r="I33" s="4">
        <v>193113.77</v>
      </c>
      <c r="J33" s="4">
        <v>1896.58</v>
      </c>
      <c r="K33" s="4">
        <v>195010.35</v>
      </c>
    </row>
    <row r="34" spans="1:11" x14ac:dyDescent="0.25">
      <c r="A34" s="2">
        <v>28999</v>
      </c>
      <c r="B34" t="s">
        <v>47</v>
      </c>
      <c r="C34" s="4">
        <v>26280861</v>
      </c>
      <c r="D34" s="3">
        <v>30918490.48</v>
      </c>
      <c r="E34" s="3">
        <v>6744161017</v>
      </c>
      <c r="F34" s="7">
        <v>0.12679829400000001</v>
      </c>
      <c r="G34" s="4">
        <v>120116.32</v>
      </c>
      <c r="H34" s="4">
        <v>0</v>
      </c>
      <c r="I34" s="4">
        <v>120116.32</v>
      </c>
      <c r="J34" s="4">
        <v>16214.22</v>
      </c>
      <c r="K34" s="4">
        <v>136330.54</v>
      </c>
    </row>
    <row r="35" spans="1:11" x14ac:dyDescent="0.25">
      <c r="A35" s="2">
        <v>29999</v>
      </c>
      <c r="B35" t="s">
        <v>48</v>
      </c>
      <c r="C35" s="4">
        <v>4619982</v>
      </c>
      <c r="D35" s="3">
        <v>13730925.539999999</v>
      </c>
      <c r="E35" s="3">
        <v>2014823804</v>
      </c>
      <c r="F35" s="7">
        <v>0.19620576000000001</v>
      </c>
      <c r="G35" s="4">
        <v>30812.02</v>
      </c>
      <c r="H35" s="4">
        <v>0</v>
      </c>
      <c r="I35" s="4">
        <v>30812.02</v>
      </c>
      <c r="J35" s="4">
        <v>6933.14</v>
      </c>
      <c r="K35" s="4">
        <v>37745.160000000003</v>
      </c>
    </row>
    <row r="36" spans="1:11" x14ac:dyDescent="0.25">
      <c r="A36" s="2">
        <v>30999</v>
      </c>
      <c r="B36" t="s">
        <v>49</v>
      </c>
      <c r="C36" s="4">
        <v>92810200</v>
      </c>
      <c r="D36" s="3">
        <v>73665208.280000001</v>
      </c>
      <c r="E36" s="3">
        <v>13667532500</v>
      </c>
      <c r="F36" s="7">
        <v>7.2407834000000004E-2</v>
      </c>
      <c r="G36" s="4">
        <v>502694.95</v>
      </c>
      <c r="H36" s="4">
        <v>1880.04</v>
      </c>
      <c r="I36" s="4">
        <v>504574.99</v>
      </c>
      <c r="J36" s="4">
        <v>149541.99</v>
      </c>
      <c r="K36" s="4">
        <v>654116.98</v>
      </c>
    </row>
    <row r="37" spans="1:11" x14ac:dyDescent="0.25">
      <c r="A37" s="2">
        <v>31999</v>
      </c>
      <c r="B37" t="s">
        <v>50</v>
      </c>
      <c r="C37" s="4">
        <v>8854849</v>
      </c>
      <c r="D37" s="3">
        <v>12126058.380000001</v>
      </c>
      <c r="E37" s="3">
        <v>1590026755</v>
      </c>
      <c r="F37" s="7">
        <v>0.107799138</v>
      </c>
      <c r="G37" s="4">
        <v>67637.63</v>
      </c>
      <c r="H37" s="4">
        <v>0</v>
      </c>
      <c r="I37" s="4">
        <v>67637.63</v>
      </c>
      <c r="J37" s="4">
        <v>4145.72</v>
      </c>
      <c r="K37" s="4">
        <v>71783.350000000006</v>
      </c>
    </row>
    <row r="38" spans="1:11" x14ac:dyDescent="0.25">
      <c r="A38" s="2">
        <v>32999</v>
      </c>
      <c r="B38" t="s">
        <v>51</v>
      </c>
      <c r="C38" s="4">
        <v>80477692</v>
      </c>
      <c r="D38" s="3">
        <v>36053277.109999999</v>
      </c>
      <c r="E38" s="3">
        <v>8700346861</v>
      </c>
      <c r="F38" s="7">
        <v>7.6614322999999998E-2</v>
      </c>
      <c r="G38" s="4">
        <v>328530.74</v>
      </c>
      <c r="H38" s="4">
        <v>0</v>
      </c>
      <c r="I38" s="4">
        <v>328530.74</v>
      </c>
      <c r="J38" s="4">
        <v>13130.33</v>
      </c>
      <c r="K38" s="4">
        <v>341661.07</v>
      </c>
    </row>
    <row r="39" spans="1:11" x14ac:dyDescent="0.25">
      <c r="A39" s="2">
        <v>33999</v>
      </c>
      <c r="B39" t="s">
        <v>52</v>
      </c>
      <c r="C39" s="4">
        <v>7761200</v>
      </c>
      <c r="D39" s="3">
        <v>8250091.5199999996</v>
      </c>
      <c r="E39" s="3">
        <v>1080045589</v>
      </c>
      <c r="F39" s="7">
        <v>0.214520353</v>
      </c>
      <c r="G39" s="4">
        <v>59648.72</v>
      </c>
      <c r="H39" s="4">
        <v>0</v>
      </c>
      <c r="I39" s="4">
        <v>59648.72</v>
      </c>
      <c r="J39" s="4">
        <v>1079.6400000000001</v>
      </c>
      <c r="K39" s="4">
        <v>60728.36</v>
      </c>
    </row>
    <row r="40" spans="1:11" x14ac:dyDescent="0.25">
      <c r="A40" s="2">
        <v>34999</v>
      </c>
      <c r="B40" t="s">
        <v>53</v>
      </c>
      <c r="C40" s="4">
        <v>5076941</v>
      </c>
      <c r="D40" s="3">
        <v>9796332.5</v>
      </c>
      <c r="E40" s="3">
        <v>1722426744</v>
      </c>
      <c r="F40" s="7">
        <v>0.110963728</v>
      </c>
      <c r="G40" s="4">
        <v>28664.86</v>
      </c>
      <c r="H40" s="4">
        <v>0</v>
      </c>
      <c r="I40" s="4">
        <v>28664.86</v>
      </c>
      <c r="J40" s="4">
        <v>90.98</v>
      </c>
      <c r="K40" s="4">
        <v>28755.84</v>
      </c>
    </row>
    <row r="41" spans="1:11" x14ac:dyDescent="0.25">
      <c r="A41" s="2">
        <v>35999</v>
      </c>
      <c r="B41" t="s">
        <v>54</v>
      </c>
      <c r="C41" s="4">
        <v>6564735</v>
      </c>
      <c r="D41" s="3">
        <v>14455909.83</v>
      </c>
      <c r="E41" s="3">
        <v>2399705070</v>
      </c>
      <c r="F41" s="7">
        <v>0.10902081399999999</v>
      </c>
      <c r="G41" s="4">
        <v>38678.46</v>
      </c>
      <c r="H41" s="4">
        <v>0</v>
      </c>
      <c r="I41" s="4">
        <v>38678.46</v>
      </c>
      <c r="J41" s="4">
        <v>120.66</v>
      </c>
      <c r="K41" s="4">
        <v>38799.120000000003</v>
      </c>
    </row>
    <row r="42" spans="1:11" x14ac:dyDescent="0.25">
      <c r="A42" s="2">
        <v>36999</v>
      </c>
      <c r="B42" t="s">
        <v>55</v>
      </c>
      <c r="C42" s="4">
        <v>29890635</v>
      </c>
      <c r="D42" s="3">
        <v>30837376</v>
      </c>
      <c r="E42" s="3">
        <v>5366160228</v>
      </c>
      <c r="F42" s="7">
        <v>0.181340538</v>
      </c>
      <c r="G42" s="4">
        <v>174402.94</v>
      </c>
      <c r="H42" s="4">
        <v>0</v>
      </c>
      <c r="I42" s="4">
        <v>174402.94</v>
      </c>
      <c r="J42" s="4">
        <v>11657.58</v>
      </c>
      <c r="K42" s="4">
        <v>186060.52</v>
      </c>
    </row>
    <row r="43" spans="1:11" x14ac:dyDescent="0.25">
      <c r="A43" s="2">
        <v>37999</v>
      </c>
      <c r="B43" t="s">
        <v>56</v>
      </c>
      <c r="C43" s="4">
        <v>49773249</v>
      </c>
      <c r="D43" s="3">
        <v>52362769.119999997</v>
      </c>
      <c r="E43" s="3">
        <v>10192054163</v>
      </c>
      <c r="F43" s="7">
        <v>0.31408172299999998</v>
      </c>
      <c r="G43" s="4">
        <v>256150.73</v>
      </c>
      <c r="H43" s="4">
        <v>2588.1999999999998</v>
      </c>
      <c r="I43" s="4">
        <v>258738.93</v>
      </c>
      <c r="J43" s="4">
        <v>29460.89</v>
      </c>
      <c r="K43" s="4">
        <v>288199.82</v>
      </c>
    </row>
    <row r="44" spans="1:11" x14ac:dyDescent="0.25">
      <c r="A44" s="2">
        <v>38999</v>
      </c>
      <c r="B44" t="s">
        <v>57</v>
      </c>
      <c r="C44" s="4">
        <v>17751776</v>
      </c>
      <c r="D44" s="3">
        <v>17423683.579999998</v>
      </c>
      <c r="E44" s="3">
        <v>3781131104</v>
      </c>
      <c r="F44" s="7">
        <v>0.114647231</v>
      </c>
      <c r="G44" s="4">
        <v>82809.94</v>
      </c>
      <c r="H44" s="4">
        <v>0</v>
      </c>
      <c r="I44" s="4">
        <v>82809.94</v>
      </c>
      <c r="J44" s="4">
        <v>5904.36</v>
      </c>
      <c r="K44" s="4">
        <v>88714.3</v>
      </c>
    </row>
    <row r="45" spans="1:11" x14ac:dyDescent="0.25">
      <c r="A45" s="2">
        <v>39999</v>
      </c>
      <c r="B45" t="s">
        <v>58</v>
      </c>
      <c r="C45" s="4">
        <v>3815763</v>
      </c>
      <c r="D45" s="3">
        <v>13114136.630000001</v>
      </c>
      <c r="E45" s="3">
        <v>1585801313</v>
      </c>
      <c r="F45" s="7">
        <v>0.15680806</v>
      </c>
      <c r="G45" s="4">
        <v>31909.23</v>
      </c>
      <c r="H45" s="4">
        <v>0</v>
      </c>
      <c r="I45" s="4">
        <v>31909.23</v>
      </c>
      <c r="J45" s="4">
        <v>383.49</v>
      </c>
      <c r="K45" s="4">
        <v>32292.720000000001</v>
      </c>
    </row>
    <row r="46" spans="1:11" x14ac:dyDescent="0.25">
      <c r="A46" s="2">
        <v>40999</v>
      </c>
      <c r="B46" t="s">
        <v>59</v>
      </c>
      <c r="C46" s="4">
        <v>291798105</v>
      </c>
      <c r="D46" s="3">
        <v>310311685.63999999</v>
      </c>
      <c r="E46" s="3">
        <v>60308134824</v>
      </c>
      <c r="F46" s="7">
        <v>9.8547547999999999E-2</v>
      </c>
      <c r="G46" s="4">
        <v>1499034.12</v>
      </c>
      <c r="H46" s="4">
        <v>0</v>
      </c>
      <c r="I46" s="4">
        <v>1499034.12</v>
      </c>
      <c r="J46" s="4">
        <v>110860.74</v>
      </c>
      <c r="K46" s="4">
        <v>1609894.86</v>
      </c>
    </row>
    <row r="47" spans="1:11" x14ac:dyDescent="0.25">
      <c r="A47" s="2">
        <v>41999</v>
      </c>
      <c r="B47" t="s">
        <v>60</v>
      </c>
      <c r="C47" s="4">
        <v>21766941</v>
      </c>
      <c r="D47" s="3">
        <v>20072811.25</v>
      </c>
      <c r="E47" s="3">
        <v>3029930396</v>
      </c>
      <c r="F47" s="7">
        <v>0.23845006799999999</v>
      </c>
      <c r="G47" s="4">
        <v>139312.26</v>
      </c>
      <c r="H47" s="4">
        <v>0</v>
      </c>
      <c r="I47" s="4">
        <v>139312.26</v>
      </c>
      <c r="J47" s="4">
        <v>13601.25</v>
      </c>
      <c r="K47" s="4">
        <v>152913.51</v>
      </c>
    </row>
    <row r="48" spans="1:11" x14ac:dyDescent="0.25">
      <c r="A48" s="2">
        <v>42999</v>
      </c>
      <c r="B48" t="s">
        <v>61</v>
      </c>
      <c r="C48" s="4">
        <v>9528437</v>
      </c>
      <c r="D48" s="3">
        <v>20080500.710000001</v>
      </c>
      <c r="E48" s="3">
        <v>3711946277</v>
      </c>
      <c r="F48" s="7">
        <v>0.157065444</v>
      </c>
      <c r="G48" s="4">
        <v>52531.17</v>
      </c>
      <c r="H48" s="4">
        <v>0</v>
      </c>
      <c r="I48" s="4">
        <v>52531.17</v>
      </c>
      <c r="J48" s="4">
        <v>4935.8900000000003</v>
      </c>
      <c r="K48" s="4">
        <v>57467.06</v>
      </c>
    </row>
    <row r="49" spans="1:11" x14ac:dyDescent="0.25">
      <c r="A49" s="2">
        <v>43999</v>
      </c>
      <c r="B49" t="s">
        <v>62</v>
      </c>
      <c r="C49" s="4">
        <v>31683124</v>
      </c>
      <c r="D49" s="3">
        <v>16423784.029999999</v>
      </c>
      <c r="E49" s="3">
        <v>6842296395</v>
      </c>
      <c r="F49" s="7">
        <v>5.0848551999999998E-2</v>
      </c>
      <c r="G49" s="4">
        <v>73777.320000000007</v>
      </c>
      <c r="H49" s="4">
        <v>0</v>
      </c>
      <c r="I49" s="4">
        <v>73777.320000000007</v>
      </c>
      <c r="J49" s="4">
        <v>0</v>
      </c>
      <c r="K49" s="4">
        <v>73777.320000000007</v>
      </c>
    </row>
    <row r="50" spans="1:11" x14ac:dyDescent="0.25">
      <c r="A50" s="2">
        <v>44999</v>
      </c>
      <c r="B50" t="s">
        <v>63</v>
      </c>
      <c r="C50" s="4">
        <v>86336210</v>
      </c>
      <c r="D50" s="3">
        <v>65158650.240000002</v>
      </c>
      <c r="E50" s="3">
        <v>12909352917</v>
      </c>
      <c r="F50" s="7">
        <v>0.16821582500000001</v>
      </c>
      <c r="G50" s="4">
        <v>437840.01</v>
      </c>
      <c r="H50" s="4">
        <v>91554.02</v>
      </c>
      <c r="I50" s="4">
        <v>529394.03</v>
      </c>
      <c r="J50" s="4">
        <v>4271.43</v>
      </c>
      <c r="K50" s="4">
        <v>533665.46</v>
      </c>
    </row>
    <row r="51" spans="1:11" x14ac:dyDescent="0.25">
      <c r="A51" s="2">
        <v>45999</v>
      </c>
      <c r="B51" t="s">
        <v>64</v>
      </c>
      <c r="C51" s="4">
        <v>32332218</v>
      </c>
      <c r="D51" s="3">
        <v>21728744.719999999</v>
      </c>
      <c r="E51" s="3">
        <v>11362604569</v>
      </c>
      <c r="F51" s="7">
        <v>3.1720910999999997E-2</v>
      </c>
      <c r="G51" s="4">
        <v>62169.43</v>
      </c>
      <c r="H51" s="4">
        <v>0</v>
      </c>
      <c r="I51" s="4">
        <v>62169.43</v>
      </c>
      <c r="J51" s="4">
        <v>2375.8000000000002</v>
      </c>
      <c r="K51" s="4">
        <v>64545.23</v>
      </c>
    </row>
    <row r="52" spans="1:11" x14ac:dyDescent="0.25">
      <c r="A52" s="2">
        <v>46999</v>
      </c>
      <c r="B52" t="s">
        <v>65</v>
      </c>
      <c r="C52" s="4">
        <v>5331868</v>
      </c>
      <c r="D52" s="3">
        <v>4265140.79</v>
      </c>
      <c r="E52" s="3">
        <v>592289765</v>
      </c>
      <c r="F52" s="7">
        <v>8.0052468000000002E-2</v>
      </c>
      <c r="G52" s="4">
        <v>38102.720000000001</v>
      </c>
      <c r="H52" s="4">
        <v>0</v>
      </c>
      <c r="I52" s="4">
        <v>38102.720000000001</v>
      </c>
      <c r="J52" s="4">
        <v>0</v>
      </c>
      <c r="K52" s="4">
        <v>38102.720000000001</v>
      </c>
    </row>
    <row r="53" spans="1:11" x14ac:dyDescent="0.25">
      <c r="A53" s="2">
        <v>47999</v>
      </c>
      <c r="B53" t="s">
        <v>66</v>
      </c>
      <c r="C53" s="4">
        <v>10283652</v>
      </c>
      <c r="D53" s="3">
        <v>20298075.25</v>
      </c>
      <c r="E53" s="3">
        <v>3083096949</v>
      </c>
      <c r="F53" s="7">
        <v>0.16257237299999999</v>
      </c>
      <c r="G53" s="4">
        <v>66532.94</v>
      </c>
      <c r="H53" s="4">
        <v>0</v>
      </c>
      <c r="I53" s="4">
        <v>66532.94</v>
      </c>
      <c r="J53" s="4">
        <v>10428.93</v>
      </c>
      <c r="K53" s="4">
        <v>76961.87</v>
      </c>
    </row>
    <row r="54" spans="1:11" x14ac:dyDescent="0.25">
      <c r="A54" s="2">
        <v>48999</v>
      </c>
      <c r="B54" t="s">
        <v>67</v>
      </c>
      <c r="C54" s="4">
        <v>13102270</v>
      </c>
      <c r="D54" s="3">
        <v>23401908.260000002</v>
      </c>
      <c r="E54" s="3">
        <v>4370418270</v>
      </c>
      <c r="F54" s="7">
        <v>0.19194150700000001</v>
      </c>
      <c r="G54" s="4">
        <v>70809.440000000002</v>
      </c>
      <c r="H54" s="4">
        <v>0</v>
      </c>
      <c r="I54" s="4">
        <v>70809.440000000002</v>
      </c>
      <c r="J54" s="4">
        <v>8813.3700000000008</v>
      </c>
      <c r="K54" s="4">
        <v>79622.81</v>
      </c>
    </row>
    <row r="55" spans="1:11" x14ac:dyDescent="0.25">
      <c r="A55" s="2">
        <v>49999</v>
      </c>
      <c r="B55" t="s">
        <v>68</v>
      </c>
      <c r="C55" s="4">
        <v>30764010</v>
      </c>
      <c r="D55" s="3">
        <v>29606895.25</v>
      </c>
      <c r="E55" s="3">
        <v>5271038480</v>
      </c>
      <c r="F55" s="7">
        <v>0.15188209699999999</v>
      </c>
      <c r="G55" s="4">
        <v>173271.82</v>
      </c>
      <c r="H55" s="4">
        <v>0</v>
      </c>
      <c r="I55" s="4">
        <v>173271.82</v>
      </c>
      <c r="J55" s="4">
        <v>856.01</v>
      </c>
      <c r="K55" s="4">
        <v>174127.83</v>
      </c>
    </row>
    <row r="56" spans="1:11" x14ac:dyDescent="0.25">
      <c r="A56" s="2">
        <v>50999</v>
      </c>
      <c r="B56" t="s">
        <v>69</v>
      </c>
      <c r="C56" s="4">
        <v>3322830</v>
      </c>
      <c r="D56" s="3">
        <v>8776680.5199999996</v>
      </c>
      <c r="E56" s="3">
        <v>1438914920</v>
      </c>
      <c r="F56" s="7">
        <v>0.13626560500000001</v>
      </c>
      <c r="G56" s="4">
        <v>19974.16</v>
      </c>
      <c r="H56" s="4">
        <v>0</v>
      </c>
      <c r="I56" s="4">
        <v>19974.16</v>
      </c>
      <c r="J56" s="4">
        <v>231.99</v>
      </c>
      <c r="K56" s="4">
        <v>20206.150000000001</v>
      </c>
    </row>
    <row r="57" spans="1:11" x14ac:dyDescent="0.25">
      <c r="A57" s="2">
        <v>51999</v>
      </c>
      <c r="B57" t="s">
        <v>70</v>
      </c>
      <c r="C57" s="4">
        <v>91856640</v>
      </c>
      <c r="D57" s="3">
        <v>54662034.149999999</v>
      </c>
      <c r="E57" s="3">
        <v>14297142150</v>
      </c>
      <c r="F57" s="7">
        <v>6.6924660999999996E-2</v>
      </c>
      <c r="G57" s="4">
        <v>349571.58</v>
      </c>
      <c r="H57" s="4">
        <v>0</v>
      </c>
      <c r="I57" s="4">
        <v>349571.58</v>
      </c>
      <c r="J57" s="4">
        <v>10231.33</v>
      </c>
      <c r="K57" s="4">
        <v>359802.91</v>
      </c>
    </row>
    <row r="58" spans="1:11" x14ac:dyDescent="0.25">
      <c r="A58" s="2">
        <v>52999</v>
      </c>
      <c r="B58" t="s">
        <v>71</v>
      </c>
      <c r="C58" s="4">
        <v>2377094</v>
      </c>
      <c r="D58" s="3">
        <v>8641135.0399999991</v>
      </c>
      <c r="E58" s="3">
        <v>1102161576</v>
      </c>
      <c r="F58" s="7">
        <v>0.17429515100000001</v>
      </c>
      <c r="G58" s="4">
        <v>18783.88</v>
      </c>
      <c r="H58" s="4">
        <v>0</v>
      </c>
      <c r="I58" s="4">
        <v>18783.88</v>
      </c>
      <c r="J58" s="4">
        <v>6326.8</v>
      </c>
      <c r="K58" s="4">
        <v>25110.68</v>
      </c>
    </row>
    <row r="59" spans="1:11" x14ac:dyDescent="0.25">
      <c r="A59" s="2">
        <v>53999</v>
      </c>
      <c r="B59" t="s">
        <v>72</v>
      </c>
      <c r="C59" s="4">
        <v>55836598</v>
      </c>
      <c r="D59" s="3">
        <v>71005662.069999993</v>
      </c>
      <c r="E59" s="3">
        <v>10208950914</v>
      </c>
      <c r="F59" s="7">
        <v>0.199765795</v>
      </c>
      <c r="G59" s="4">
        <v>388438.06</v>
      </c>
      <c r="H59" s="4">
        <v>0</v>
      </c>
      <c r="I59" s="4">
        <v>388438.06</v>
      </c>
      <c r="J59" s="4">
        <v>84777.45</v>
      </c>
      <c r="K59" s="4">
        <v>473215.51</v>
      </c>
    </row>
    <row r="60" spans="1:11" x14ac:dyDescent="0.25">
      <c r="A60" s="2">
        <v>54999</v>
      </c>
      <c r="B60" t="s">
        <v>73</v>
      </c>
      <c r="C60" s="4">
        <v>4960687</v>
      </c>
      <c r="D60" s="3">
        <v>7840720.4199999999</v>
      </c>
      <c r="E60" s="3">
        <v>1212925371</v>
      </c>
      <c r="F60" s="7">
        <v>0.21922888700000001</v>
      </c>
      <c r="G60" s="4">
        <v>29633.119999999999</v>
      </c>
      <c r="H60" s="4">
        <v>0</v>
      </c>
      <c r="I60" s="4">
        <v>29633.119999999999</v>
      </c>
      <c r="J60" s="4">
        <v>12.8</v>
      </c>
      <c r="K60" s="4">
        <v>29645.919999999998</v>
      </c>
    </row>
    <row r="61" spans="1:11" x14ac:dyDescent="0.25">
      <c r="A61" s="2">
        <v>55999</v>
      </c>
      <c r="B61" t="s">
        <v>74</v>
      </c>
      <c r="C61" s="4">
        <v>33901839</v>
      </c>
      <c r="D61" s="3">
        <v>34030029.170000002</v>
      </c>
      <c r="E61" s="3">
        <v>8048171253</v>
      </c>
      <c r="F61" s="7">
        <v>0.14856829599999999</v>
      </c>
      <c r="G61" s="4">
        <v>139418.95000000001</v>
      </c>
      <c r="H61" s="4">
        <v>0</v>
      </c>
      <c r="I61" s="4">
        <v>139418.95000000001</v>
      </c>
      <c r="J61" s="4">
        <v>13304.08</v>
      </c>
      <c r="K61" s="4">
        <v>152723.03</v>
      </c>
    </row>
    <row r="62" spans="1:11" x14ac:dyDescent="0.25">
      <c r="A62" s="2">
        <v>56999</v>
      </c>
      <c r="B62" t="s">
        <v>75</v>
      </c>
      <c r="C62" s="4">
        <v>46750300</v>
      </c>
      <c r="D62" s="3">
        <v>33235821.699999999</v>
      </c>
      <c r="E62" s="3">
        <v>6975776100</v>
      </c>
      <c r="F62" s="7">
        <v>0.189850976</v>
      </c>
      <c r="G62" s="4">
        <v>215540.6</v>
      </c>
      <c r="H62" s="4">
        <v>0</v>
      </c>
      <c r="I62" s="4">
        <v>215540.6</v>
      </c>
      <c r="J62" s="4">
        <v>53824.57</v>
      </c>
      <c r="K62" s="4">
        <v>269365.17</v>
      </c>
    </row>
    <row r="63" spans="1:11" x14ac:dyDescent="0.25">
      <c r="A63" s="2">
        <v>57999</v>
      </c>
      <c r="B63" t="s">
        <v>76</v>
      </c>
      <c r="C63" s="4">
        <v>5669400</v>
      </c>
      <c r="D63" s="3">
        <v>10852721.539999999</v>
      </c>
      <c r="E63" s="3">
        <v>3440855650</v>
      </c>
      <c r="F63" s="7">
        <v>6.5590555999999994E-2</v>
      </c>
      <c r="G63" s="4">
        <v>17581.27</v>
      </c>
      <c r="H63" s="4">
        <v>0</v>
      </c>
      <c r="I63" s="4">
        <v>17581.27</v>
      </c>
      <c r="J63" s="4">
        <v>0</v>
      </c>
      <c r="K63" s="4">
        <v>17581.27</v>
      </c>
    </row>
    <row r="64" spans="1:11" x14ac:dyDescent="0.25">
      <c r="A64" s="2">
        <v>58999</v>
      </c>
      <c r="B64" t="s">
        <v>77</v>
      </c>
      <c r="C64" s="4">
        <v>10771759</v>
      </c>
      <c r="D64" s="3">
        <v>16065882.65</v>
      </c>
      <c r="E64" s="3">
        <v>3006586866</v>
      </c>
      <c r="F64" s="7">
        <v>0.20376101599999999</v>
      </c>
      <c r="G64" s="4">
        <v>57438.25</v>
      </c>
      <c r="H64" s="4">
        <v>0</v>
      </c>
      <c r="I64" s="4">
        <v>57438.25</v>
      </c>
      <c r="J64" s="4">
        <v>3073.29</v>
      </c>
      <c r="K64" s="4">
        <v>60511.54</v>
      </c>
    </row>
    <row r="65" spans="1:11" x14ac:dyDescent="0.25">
      <c r="A65" s="2">
        <v>59999</v>
      </c>
      <c r="B65" t="s">
        <v>78</v>
      </c>
      <c r="C65" s="4">
        <v>43319117</v>
      </c>
      <c r="D65" s="3">
        <v>50259716.960000001</v>
      </c>
      <c r="E65" s="3">
        <v>9008514487</v>
      </c>
      <c r="F65" s="7">
        <v>0.157585058</v>
      </c>
      <c r="G65" s="4">
        <v>243596.7</v>
      </c>
      <c r="H65" s="4">
        <v>0</v>
      </c>
      <c r="I65" s="4">
        <v>243596.7</v>
      </c>
      <c r="J65" s="4">
        <v>21226.880000000001</v>
      </c>
      <c r="K65" s="4">
        <v>264823.58</v>
      </c>
    </row>
    <row r="66" spans="1:11" x14ac:dyDescent="0.25">
      <c r="A66" s="2">
        <v>60999</v>
      </c>
      <c r="B66" t="s">
        <v>79</v>
      </c>
      <c r="C66" s="4">
        <v>15637600</v>
      </c>
      <c r="D66" s="3">
        <v>11991364.85</v>
      </c>
      <c r="E66" s="3">
        <v>1368300200</v>
      </c>
      <c r="F66" s="7">
        <v>0.23961948499999999</v>
      </c>
      <c r="G66" s="4">
        <v>136051.25</v>
      </c>
      <c r="H66" s="4">
        <v>0</v>
      </c>
      <c r="I66" s="4">
        <v>136051.25</v>
      </c>
      <c r="J66" s="4">
        <v>27018.38</v>
      </c>
      <c r="K66" s="4">
        <v>163069.63</v>
      </c>
    </row>
    <row r="67" spans="1:11" x14ac:dyDescent="0.25">
      <c r="A67" s="2">
        <v>61999</v>
      </c>
      <c r="B67" t="s">
        <v>80</v>
      </c>
      <c r="C67" s="4">
        <v>5829012</v>
      </c>
      <c r="D67" s="3">
        <v>14256672.470000001</v>
      </c>
      <c r="E67" s="3">
        <v>1994675503</v>
      </c>
      <c r="F67" s="7">
        <v>0.18729631399999999</v>
      </c>
      <c r="G67" s="4">
        <v>40621.85</v>
      </c>
      <c r="H67" s="4">
        <v>0</v>
      </c>
      <c r="I67" s="4">
        <v>40621.85</v>
      </c>
      <c r="J67" s="4">
        <v>7685.38</v>
      </c>
      <c r="K67" s="4">
        <v>48307.23</v>
      </c>
    </row>
    <row r="68" spans="1:11" x14ac:dyDescent="0.25">
      <c r="A68" s="2">
        <v>62999</v>
      </c>
      <c r="B68" t="s">
        <v>81</v>
      </c>
      <c r="C68" s="4">
        <v>11570185</v>
      </c>
      <c r="D68" s="3">
        <v>11078061.859999999</v>
      </c>
      <c r="E68" s="3">
        <v>1853671098</v>
      </c>
      <c r="F68" s="7">
        <v>0.19592169300000001</v>
      </c>
      <c r="G68" s="4">
        <v>68529.47</v>
      </c>
      <c r="H68" s="4">
        <v>0</v>
      </c>
      <c r="I68" s="4">
        <v>68529.47</v>
      </c>
      <c r="J68" s="4">
        <v>2831.33</v>
      </c>
      <c r="K68" s="4">
        <v>71360.800000000003</v>
      </c>
    </row>
    <row r="69" spans="1:11" x14ac:dyDescent="0.25">
      <c r="A69" s="2">
        <v>63999</v>
      </c>
      <c r="B69" t="s">
        <v>82</v>
      </c>
      <c r="C69" s="4">
        <v>8254600</v>
      </c>
      <c r="D69" s="3">
        <v>16015442.439999999</v>
      </c>
      <c r="E69" s="3">
        <v>7121197650</v>
      </c>
      <c r="F69" s="7">
        <v>3.4049144000000003E-2</v>
      </c>
      <c r="G69" s="4">
        <v>19074.990000000002</v>
      </c>
      <c r="H69" s="4">
        <v>0</v>
      </c>
      <c r="I69" s="4">
        <v>19074.990000000002</v>
      </c>
      <c r="J69" s="4">
        <v>0</v>
      </c>
      <c r="K69" s="4">
        <v>19074.990000000002</v>
      </c>
    </row>
    <row r="70" spans="1:11" x14ac:dyDescent="0.25">
      <c r="A70" s="2">
        <v>64999</v>
      </c>
      <c r="B70" t="s">
        <v>83</v>
      </c>
      <c r="C70" s="4">
        <v>50047940</v>
      </c>
      <c r="D70" s="3">
        <v>61374011.670000002</v>
      </c>
      <c r="E70" s="3">
        <v>13733748214</v>
      </c>
      <c r="F70" s="7">
        <v>0.13646428999999999</v>
      </c>
      <c r="G70" s="4">
        <v>220631.38</v>
      </c>
      <c r="H70" s="4">
        <v>0</v>
      </c>
      <c r="I70" s="4">
        <v>220631.38</v>
      </c>
      <c r="J70" s="4">
        <v>7212.98</v>
      </c>
      <c r="K70" s="4">
        <v>227844.36</v>
      </c>
    </row>
    <row r="71" spans="1:11" x14ac:dyDescent="0.25">
      <c r="A71" s="2">
        <v>65999</v>
      </c>
      <c r="B71" t="s">
        <v>84</v>
      </c>
      <c r="C71" s="4">
        <v>4885277</v>
      </c>
      <c r="D71" s="3">
        <v>10987533.439999999</v>
      </c>
      <c r="E71" s="3">
        <v>2420430756</v>
      </c>
      <c r="F71" s="7">
        <v>0.115032523</v>
      </c>
      <c r="G71" s="4">
        <v>21881.84</v>
      </c>
      <c r="H71" s="4">
        <v>0</v>
      </c>
      <c r="I71" s="4">
        <v>21881.84</v>
      </c>
      <c r="J71" s="4">
        <v>3364.34</v>
      </c>
      <c r="K71" s="4">
        <v>25246.18</v>
      </c>
    </row>
    <row r="72" spans="1:11" x14ac:dyDescent="0.25">
      <c r="A72" s="2">
        <v>66999</v>
      </c>
      <c r="B72" t="s">
        <v>85</v>
      </c>
      <c r="C72" s="4">
        <v>60141218</v>
      </c>
      <c r="D72" s="3">
        <v>38152285.439999998</v>
      </c>
      <c r="E72" s="3">
        <v>14099151198</v>
      </c>
      <c r="F72" s="7">
        <v>5.7152133000000001E-2</v>
      </c>
      <c r="G72" s="4">
        <v>161555.62</v>
      </c>
      <c r="H72" s="4">
        <v>0</v>
      </c>
      <c r="I72" s="4">
        <v>161555.62</v>
      </c>
      <c r="J72" s="4">
        <v>16569.07</v>
      </c>
      <c r="K72" s="4">
        <v>178124.69</v>
      </c>
    </row>
    <row r="73" spans="1:11" x14ac:dyDescent="0.25">
      <c r="A73" s="2">
        <v>67999</v>
      </c>
      <c r="B73" t="s">
        <v>86</v>
      </c>
      <c r="C73" s="4">
        <v>337479376</v>
      </c>
      <c r="D73" s="3">
        <v>109252920.89</v>
      </c>
      <c r="E73" s="3">
        <v>52448246185</v>
      </c>
      <c r="F73" s="7">
        <v>8.2553593999999994E-2</v>
      </c>
      <c r="G73" s="4">
        <v>695464.65</v>
      </c>
      <c r="H73" s="4">
        <v>0</v>
      </c>
      <c r="I73" s="4">
        <v>695464.65</v>
      </c>
      <c r="J73" s="4">
        <v>29965.37</v>
      </c>
      <c r="K73" s="4">
        <v>725430.02</v>
      </c>
    </row>
    <row r="74" spans="1:11" x14ac:dyDescent="0.25">
      <c r="A74" s="2">
        <v>68999</v>
      </c>
      <c r="B74" t="s">
        <v>87</v>
      </c>
      <c r="C74" s="4">
        <v>10442022</v>
      </c>
      <c r="D74" s="3">
        <v>28057619</v>
      </c>
      <c r="E74" s="3">
        <v>4027420141</v>
      </c>
      <c r="F74" s="7">
        <v>0.237435805</v>
      </c>
      <c r="G74" s="4">
        <v>71365.97</v>
      </c>
      <c r="H74" s="4">
        <v>0</v>
      </c>
      <c r="I74" s="4">
        <v>71365.97</v>
      </c>
      <c r="J74" s="4">
        <v>8711.31</v>
      </c>
      <c r="K74" s="4">
        <v>80077.279999999999</v>
      </c>
    </row>
    <row r="75" spans="1:11" x14ac:dyDescent="0.25">
      <c r="A75" s="2">
        <v>69999</v>
      </c>
      <c r="B75" t="s">
        <v>88</v>
      </c>
      <c r="C75" s="4">
        <v>7958875</v>
      </c>
      <c r="D75" s="3">
        <v>17257871.34</v>
      </c>
      <c r="E75" s="3">
        <v>2479112464</v>
      </c>
      <c r="F75" s="7">
        <v>0.18147661400000001</v>
      </c>
      <c r="G75" s="4">
        <v>55867.23</v>
      </c>
      <c r="H75" s="4">
        <v>0</v>
      </c>
      <c r="I75" s="4">
        <v>55867.23</v>
      </c>
      <c r="J75" s="4">
        <v>5046.26</v>
      </c>
      <c r="K75" s="4">
        <v>60913.49</v>
      </c>
    </row>
    <row r="76" spans="1:11" x14ac:dyDescent="0.25">
      <c r="A76" s="2">
        <v>70999</v>
      </c>
      <c r="B76" t="s">
        <v>89</v>
      </c>
      <c r="C76" s="4">
        <v>59379076</v>
      </c>
      <c r="D76" s="3">
        <v>70411978.700000003</v>
      </c>
      <c r="E76" s="3">
        <v>12429241965</v>
      </c>
      <c r="F76" s="7">
        <v>0.129055315</v>
      </c>
      <c r="G76" s="4">
        <v>338029.18</v>
      </c>
      <c r="H76" s="4">
        <v>0</v>
      </c>
      <c r="I76" s="4">
        <v>338029.18</v>
      </c>
      <c r="J76" s="4">
        <v>11509.41</v>
      </c>
      <c r="K76" s="4">
        <v>349538.59</v>
      </c>
    </row>
    <row r="77" spans="1:11" x14ac:dyDescent="0.25">
      <c r="A77" s="2">
        <v>71999</v>
      </c>
      <c r="B77" t="s">
        <v>90</v>
      </c>
      <c r="C77" s="4">
        <v>49577550</v>
      </c>
      <c r="D77" s="3">
        <v>26534292.09</v>
      </c>
      <c r="E77" s="3">
        <v>4843666350</v>
      </c>
      <c r="F77" s="7">
        <v>0.19443612099999999</v>
      </c>
      <c r="G77" s="4">
        <v>272398.42</v>
      </c>
      <c r="H77" s="4">
        <v>0</v>
      </c>
      <c r="I77" s="4">
        <v>272398.42</v>
      </c>
      <c r="J77" s="4">
        <v>45146.69</v>
      </c>
      <c r="K77" s="4">
        <v>317545.11</v>
      </c>
    </row>
    <row r="78" spans="1:11" x14ac:dyDescent="0.25">
      <c r="A78" s="2">
        <v>72999</v>
      </c>
      <c r="B78" t="s">
        <v>91</v>
      </c>
      <c r="C78" s="4">
        <v>127700</v>
      </c>
      <c r="D78" s="3">
        <v>2710154</v>
      </c>
      <c r="E78" s="3">
        <v>326159200</v>
      </c>
      <c r="F78" s="7">
        <v>8.3092979999999997E-3</v>
      </c>
      <c r="G78" s="4">
        <v>1061.0999999999999</v>
      </c>
      <c r="H78" s="4">
        <v>0</v>
      </c>
      <c r="I78" s="4">
        <v>1061.0999999999999</v>
      </c>
      <c r="J78" s="4">
        <v>0</v>
      </c>
      <c r="K78" s="4">
        <v>1061.0999999999999</v>
      </c>
    </row>
    <row r="79" spans="1:11" x14ac:dyDescent="0.25">
      <c r="A79" s="2" t="s">
        <v>95</v>
      </c>
      <c r="C79" s="4">
        <f>SUBTOTAL(109,Table1[2017 Locally Assessed MTP])</f>
        <v>2659368510</v>
      </c>
      <c r="D79" s="4">
        <f>SUBTOTAL(109,Table1[2017 Tax Levy(SOT)])</f>
        <v>2275691411.9400005</v>
      </c>
      <c r="E79" s="4">
        <f>SUBTOTAL(109,Table1[2017 Tax Assessed Value (Incl. MFG)])</f>
        <v>506078277236</v>
      </c>
      <c r="F79" s="4"/>
      <c r="G79" s="4">
        <f>SUBTOTAL(109,Table1[2026 PP Aid BeforeAdjustment])</f>
        <v>12129917.090000002</v>
      </c>
      <c r="H79" s="4">
        <f>SUBTOTAL(109,Table1[Adjustment])</f>
        <v>130533.25</v>
      </c>
      <c r="I79" s="4">
        <f>SUBTOTAL(109,Table1[Personal Property Aid])</f>
        <v>12260450.340000002</v>
      </c>
      <c r="J79" s="4">
        <f>SUBTOTAL(109,Table1[Terminated TID Adjustment])</f>
        <v>1131138.6399999999</v>
      </c>
      <c r="K79" s="4">
        <f>SUBTOTAL(109,Table1[PPA + Terminated TID Total])</f>
        <v>13391588.979999997</v>
      </c>
    </row>
  </sheetData>
  <mergeCells count="3">
    <mergeCell ref="A1:C1"/>
    <mergeCell ref="A3:C3"/>
    <mergeCell ref="A4:B4"/>
  </mergeCells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A06F1C98DA5148B4BE95613A398ED4" ma:contentTypeVersion="10" ma:contentTypeDescription="Create a new document." ma:contentTypeScope="" ma:versionID="930749b04cdd53fd1f2e6459c12dda78">
  <xsd:schema xmlns:xsd="http://www.w3.org/2001/XMLSchema" xmlns:xs="http://www.w3.org/2001/XMLSchema" xmlns:p="http://schemas.microsoft.com/office/2006/metadata/properties" xmlns:ns2="bb65cc95-6d4e-4879-a879-9838761499af" xmlns:ns3="9e30f06f-ad7a-453a-8e08-8a8878e30bd1" xmlns:ns4="7b1f4bc1-1c69-4382-97c7-524a76d943bf" targetNamespace="http://schemas.microsoft.com/office/2006/metadata/properties" ma:root="true" ma:fieldsID="f25b42cd06f459fe72f8a4cbf467002b" ns2:_="" ns3:_="" ns4:_="">
    <xsd:import namespace="bb65cc95-6d4e-4879-a879-9838761499af"/>
    <xsd:import namespace="9e30f06f-ad7a-453a-8e08-8a8878e30bd1"/>
    <xsd:import namespace="7b1f4bc1-1c69-4382-97c7-524a76d943b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02e_DocumentType" minOccurs="0"/>
                <xsd:element ref="ns3:_x002e_Owner" minOccurs="0"/>
                <xsd:element ref="ns3:_x002e_Owner_x003a_Title" minOccurs="0"/>
                <xsd:element ref="ns3:_x002e_DocumentYear" minOccurs="0"/>
                <xsd:element ref="ns4:EffectiveDat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65cc95-6d4e-4879-a879-9838761499af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30f06f-ad7a-453a-8e08-8a8878e30bd1" elementFormDefault="qualified">
    <xsd:import namespace="http://schemas.microsoft.com/office/2006/documentManagement/types"/>
    <xsd:import namespace="http://schemas.microsoft.com/office/infopath/2007/PartnerControls"/>
    <xsd:element name="_x002e_DocumentType" ma:index="11" nillable="true" ma:displayName=".DocumentType" ma:list="{16749d5e-cea4-48ae-a28f-956a510190bc}" ma:internalName="_x002E_DocumentType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" ma:index="12" nillable="true" ma:displayName=".Owner" ma:list="{29e46617-3f90-47c2-81cb-c15a8896bebd}" ma:internalName="_x002E_Owner" ma:showField="Title" ma:web="9e30f06f-ad7a-453a-8e08-8a8878e30bd1" ma:requiredMultiChoice="tru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Owner_x003a_Title" ma:index="13" nillable="true" ma:displayName=".Owner:Title" ma:list="{29e46617-3f90-47c2-81cb-c15a8896bebd}" ma:internalName="_x002E_Owner_x003A_Title" ma:readOnly="true" ma:showField="Title" ma:web="9e30f06f-ad7a-453a-8e08-8a8878e30b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x002e_DocumentYear" ma:index="14" nillable="true" ma:displayName=".DocumentYear" ma:description="Year(s) the document applies to." ma:format="Dropdown" ma:indexed="true" ma:internalName="_x002E_DocumentYear">
      <xsd:simpleType>
        <xsd:restriction base="dms:Choice">
          <xsd:enumeration value="multi-year"/>
          <xsd:enumeration value="2026"/>
          <xsd:enumeration value="2025"/>
          <xsd:enumeration value="2024"/>
          <xsd:enumeration value="2023"/>
          <xsd:enumeration value="2022"/>
          <xsd:enumeration value="2021"/>
          <xsd:enumeration value="2020"/>
          <xsd:enumeration value="2019"/>
          <xsd:enumeration value="2018"/>
          <xsd:enumeration value="2017"/>
          <xsd:enumeration value="2016"/>
          <xsd:enumeration value="2015"/>
          <xsd:enumeration value="2014"/>
          <xsd:enumeration value="2013"/>
          <xsd:enumeration value="2012"/>
          <xsd:enumeration value="2011"/>
          <xsd:enumeration value="2010"/>
          <xsd:enumeration value="2009"/>
          <xsd:enumeration value="2008"/>
          <xsd:enumeration value="2007"/>
          <xsd:enumeration value="2006"/>
          <xsd:enumeration value="2005"/>
          <xsd:enumeration value="2004"/>
          <xsd:enumeration value="2003"/>
          <xsd:enumeration value="2002"/>
          <xsd:enumeration value="2001"/>
          <xsd:enumeration value="2000"/>
          <xsd:enumeration value="1999"/>
          <xsd:enumeration value="1998"/>
          <xsd:enumeration value="1997"/>
          <xsd:enumeration value="1996"/>
          <xsd:enumeration value="1995"/>
          <xsd:enumeration value="1994"/>
          <xsd:enumeration value="1993"/>
          <xsd:enumeration value="1992"/>
          <xsd:enumeration value="1991"/>
          <xsd:enumeration value="1990"/>
          <xsd:enumeration value="1989"/>
          <xsd:enumeration value="1988"/>
          <xsd:enumeration value="1987"/>
          <xsd:enumeration value="1986"/>
          <xsd:enumeration value="1985"/>
          <xsd:enumeration value="1984"/>
          <xsd:enumeration value="1983"/>
          <xsd:enumeration value="1982"/>
          <xsd:enumeration value="1981"/>
          <xsd:enumeration value="1980"/>
          <xsd:enumeration value="1979"/>
          <xsd:enumeration value="1978"/>
          <xsd:enumeration value="1977"/>
          <xsd:enumeration value="1976"/>
          <xsd:enumeration value="1975"/>
          <xsd:enumeration value="1974"/>
          <xsd:enumeration value="1973"/>
          <xsd:enumeration value="1972"/>
          <xsd:enumeration value="1971"/>
          <xsd:enumeration value="1970"/>
          <xsd:enumeration value="1969"/>
          <xsd:enumeration value="1968"/>
          <xsd:enumeration value="1967"/>
          <xsd:enumeration value="1966"/>
          <xsd:enumeration value="1965"/>
        </xsd:restriction>
      </xsd:simpleType>
    </xsd:element>
    <xsd:element name="SharedWithUsers" ma:index="17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1f4bc1-1c69-4382-97c7-524a76d943bf" elementFormDefault="qualified">
    <xsd:import namespace="http://schemas.microsoft.com/office/2006/documentManagement/types"/>
    <xsd:import namespace="http://schemas.microsoft.com/office/infopath/2007/PartnerControls"/>
    <xsd:element name="EffectiveDate" ma:index="16" nillable="true" ma:displayName="EffectiveDate" ma:description="effective date for STRB files" ma:internalName="EffectiveDate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2e_Owner xmlns="9e30f06f-ad7a-453a-8e08-8a8878e30bd1">
      <Value>40</Value>
      <Value>42</Value>
    </_x002e_Owner>
    <EffectiveDate xmlns="7b1f4bc1-1c69-4382-97c7-524a76d943bf" xsi:nil="true"/>
    <_x002e_DocumentType xmlns="9e30f06f-ad7a-453a-8e08-8a8878e30bd1">
      <Value>123</Value>
      <Value>193</Value>
    </_x002e_DocumentType>
    <_x002e_DocumentYear xmlns="9e30f06f-ad7a-453a-8e08-8a8878e30bd1">2025</_x002e_DocumentYear>
    <_dlc_DocId xmlns="bb65cc95-6d4e-4879-a879-9838761499af">33E6D4FPPFNA-524576021-8093</_dlc_DocId>
    <_dlc_DocIdUrl xmlns="bb65cc95-6d4e-4879-a879-9838761499af">
      <Url>https://revenue-auth-prod.wi.gov/_layouts/15/DocIdRedir.aspx?ID=33E6D4FPPFNA-524576021-8093</Url>
      <Description>33E6D4FPPFNA-524576021-8093</Description>
    </_dlc_DocIdUrl>
  </documentManagement>
</p:properties>
</file>

<file path=customXml/itemProps1.xml><?xml version="1.0" encoding="utf-8"?>
<ds:datastoreItem xmlns:ds="http://schemas.openxmlformats.org/officeDocument/2006/customXml" ds:itemID="{732E22A8-898B-44C5-86CC-8E28921B1793}"/>
</file>

<file path=customXml/itemProps2.xml><?xml version="1.0" encoding="utf-8"?>
<ds:datastoreItem xmlns:ds="http://schemas.openxmlformats.org/officeDocument/2006/customXml" ds:itemID="{5C019FFD-BBC2-4E7D-AFE9-B2234E4EC04E}"/>
</file>

<file path=customXml/itemProps3.xml><?xml version="1.0" encoding="utf-8"?>
<ds:datastoreItem xmlns:ds="http://schemas.openxmlformats.org/officeDocument/2006/customXml" ds:itemID="{E86ECA5A-5365-40B5-8DC7-EE978189419B}"/>
</file>

<file path=customXml/itemProps4.xml><?xml version="1.0" encoding="utf-8"?>
<ds:datastoreItem xmlns:ds="http://schemas.openxmlformats.org/officeDocument/2006/customXml" ds:itemID="{12C920A2-4C9A-42CA-B3BF-774E270E8E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Counties - Totals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Personal Property Aid 2026 Estimates - Counties	</dc:title>
  <dc:creator>Foerster, Nicholas A - DOR</dc:creator>
  <cp:lastModifiedBy>Foerster, Nicholas A - DOR</cp:lastModifiedBy>
  <dcterms:created xsi:type="dcterms:W3CDTF">2025-08-14T12:53:27Z</dcterms:created>
  <dcterms:modified xsi:type="dcterms:W3CDTF">2025-08-14T12:55:20Z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0x0101008FA06F1C98DA5148B4BE95613A398ED4</vt:lpwstr>
  </property>
  <property fmtid="{D5CDD505-2E9C-101B-9397-08002B2CF9AE}" pid="3" name="_dlc_DocIdItemGuid">
    <vt:lpwstr>ddc875b1-6fa3-4bc4-aa79-3c95280fd078</vt:lpwstr>
  </property>
</Properties>
</file>