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W:\Personal Property Aid - 2023 WI Act 12\2026 Estimate\Final Excel spreadsheets- posted to webpage\"/>
    </mc:Choice>
  </mc:AlternateContent>
  <xr:revisionPtr revIDLastSave="0" documentId="8_{21053740-01FA-49FA-B2E8-533B7DBED6EE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Technical Colleges -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I23" i="1"/>
  <c r="J23" i="1"/>
  <c r="K23" i="1"/>
  <c r="M23" i="1"/>
  <c r="N23" i="1"/>
  <c r="O23" i="1"/>
</calcChain>
</file>

<file path=xl/sharedStrings.xml><?xml version="1.0" encoding="utf-8"?>
<sst xmlns="http://schemas.openxmlformats.org/spreadsheetml/2006/main" count="51" uniqueCount="51">
  <si>
    <t>District Code</t>
  </si>
  <si>
    <t>Technical</t>
  </si>
  <si>
    <t>2023 Local Act 12 PP</t>
  </si>
  <si>
    <t>2023 MFG Act 12 PP</t>
  </si>
  <si>
    <t>2023 Total Act 12 PP</t>
  </si>
  <si>
    <t>2023 Tax Levy</t>
  </si>
  <si>
    <t>2023 Final Equated Assessed Value</t>
  </si>
  <si>
    <t>2023 Gross Tax Rate</t>
  </si>
  <si>
    <t>2026 Act 12 PP Aid Before Adjustment</t>
  </si>
  <si>
    <t>Adjustment</t>
  </si>
  <si>
    <t>Act 12 Personal Property Aid After Adjustment</t>
  </si>
  <si>
    <t>Factor</t>
  </si>
  <si>
    <t>Act 12 PPA</t>
  </si>
  <si>
    <t>Act 12 Terminated TID Adjustment</t>
  </si>
  <si>
    <t>Act 12 PPA + Terminated TID Total</t>
  </si>
  <si>
    <t>000100</t>
  </si>
  <si>
    <t>CHIPPEWA VALLEY TECHNICAL COLLEGE   EAUC</t>
  </si>
  <si>
    <t>000200</t>
  </si>
  <si>
    <t>WESTERN TECHNICAL COLLEGE LACR</t>
  </si>
  <si>
    <t>000300</t>
  </si>
  <si>
    <t>SOUTHWEST WISCONSIN TECH COLLEGE    FENN</t>
  </si>
  <si>
    <t>000400</t>
  </si>
  <si>
    <t>MADISON AREA TECHNICAL COLLEGE      MADN</t>
  </si>
  <si>
    <t>000500</t>
  </si>
  <si>
    <t>BLACKHAWK TECHNICAL COLLEGE         JANE</t>
  </si>
  <si>
    <t>000600</t>
  </si>
  <si>
    <t>GATEWAY TECHNICAL COLLEGE           KENO</t>
  </si>
  <si>
    <t>000800</t>
  </si>
  <si>
    <t>WAUKESHA COUNTY AREA TECH COLLEGE   PEWA</t>
  </si>
  <si>
    <t>000900</t>
  </si>
  <si>
    <t>MILWAUKEE AREA TECHNICAL COLLEGE    MILW</t>
  </si>
  <si>
    <t>001000</t>
  </si>
  <si>
    <t>MORAINE PARK TECHNICAL COLLEGE      FDLC</t>
  </si>
  <si>
    <t>001100</t>
  </si>
  <si>
    <t>LAKESHORE TECHNICAL COLLEGE         CLEV</t>
  </si>
  <si>
    <t>001200</t>
  </si>
  <si>
    <t>FOX VALLEY TECHNICAL COLLEGE        APPL</t>
  </si>
  <si>
    <t>001300</t>
  </si>
  <si>
    <t>NORTHEAST WISCONSIN TECH COLLEGE    GNBY</t>
  </si>
  <si>
    <t>001400</t>
  </si>
  <si>
    <t>MID-STATE TECHNICAL COLLEGE         WRAP</t>
  </si>
  <si>
    <t>001500</t>
  </si>
  <si>
    <t>NORTH CENTRAL TECHNICAL COLLEGE     WAUS</t>
  </si>
  <si>
    <t>001600</t>
  </si>
  <si>
    <t>NICOLET TECHNICAL COLLEGE           RHIN</t>
  </si>
  <si>
    <t>001700</t>
  </si>
  <si>
    <t>NORTHWOOD TECHNICAL COLLEGE</t>
  </si>
  <si>
    <t>2026 Personal Property Aid Estimate for Technical Colleges - Totals</t>
  </si>
  <si>
    <t>2023 WI Act 12 - Personal Property Tax Repeal</t>
  </si>
  <si>
    <t>Wisconsin Department of Revenue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</si>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</sst>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#,##0;[Red]\(#,##0\)"/>
    <numFmt numFmtId="170" formatCode="\$#,##0.00_);\(\$#,##0.00\)"/>
    <numFmt numFmtId="174" formatCode="0.#00000000"/>
    <numFmt numFmtId="175" formatCode="[$-409]mmmm\ d\,\ yyyy;@"/>
    <numFmt numFmtId="176" formatCode="&quot;$&quot;#,##0"/>
  </numFmts>
  <fonts count="3" x14ac:knownFonts="1">
    <font>
      <sz val="11"/>
      <name val="Calibri"/>
    </font>
    <font>
      <b/>
      <sz val="11"/>
      <name val="Calibri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/>
    <xf numFmtId="170" fontId="0" fillId="0" borderId="0" xfId="0" applyNumberFormat="1" applyFont="1" applyFill="1" applyBorder="1"/>
    <xf numFmtId="174" fontId="0" fillId="0" borderId="0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5" fontId="2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left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4" formatCode="0.#00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4" formatCode="0.#00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CD2EE-67F9-40AE-8DA9-EEFD9CEEB66D}" name="Table1" displayName="Table1" ref="A6:O23" totalsRowCount="1" headerRowDxfId="14" dataDxfId="15">
  <autoFilter ref="A6:O22" xr:uid="{DEECD2EE-67F9-40AE-8DA9-EEFD9CEEB66D}"/>
  <tableColumns count="15">
    <tableColumn id="1" xr3:uid="{3A33D010-D580-4A82-82F6-9DE83EB159D5}" name="District Code" totalsRowLabel="Total" dataDxfId="29" totalsRowDxfId="13"/>
    <tableColumn id="2" xr3:uid="{7BE32B47-1276-4DEF-BB9D-7BF6DE7423AE}" name="Technical"/>
    <tableColumn id="3" xr3:uid="{957294FD-EEC8-4867-A213-27BB5CED1E47}" name="2023 Local Act 12 PP" totalsRowFunction="sum" dataDxfId="28" totalsRowDxfId="12"/>
    <tableColumn id="4" xr3:uid="{5E808F75-0E4B-494B-8955-2CE9515071CA}" name="2023 MFG Act 12 PP" totalsRowFunction="sum" dataDxfId="27" totalsRowDxfId="11"/>
    <tableColumn id="5" xr3:uid="{134D76CC-0235-4085-A6B0-26F8869C02B5}" name="2023 Total Act 12 PP" totalsRowFunction="sum" dataDxfId="26" totalsRowDxfId="10"/>
    <tableColumn id="6" xr3:uid="{858D2D2F-0205-4741-8B75-18FA49A08258}" name="2023 Tax Levy" totalsRowFunction="sum" dataDxfId="25" totalsRowDxfId="9"/>
    <tableColumn id="7" xr3:uid="{2036B9A4-854D-4D9C-A3E0-5CB2CABE420B}" name="2023 Final Equated Assessed Value" totalsRowFunction="sum" dataDxfId="24" totalsRowDxfId="8"/>
    <tableColumn id="8" xr3:uid="{1210125A-61C0-4E21-9E6E-7522390BC20D}" name="2023 Gross Tax Rate" dataDxfId="23" totalsRowDxfId="7"/>
    <tableColumn id="9" xr3:uid="{73689893-84EF-467D-9FFF-3326AD2C47AD}" name="2026 Act 12 PP Aid Before Adjustment" totalsRowFunction="sum" dataDxfId="22" totalsRowDxfId="6"/>
    <tableColumn id="10" xr3:uid="{87A8E233-00BE-4324-9826-797C0C0DFEF1}" name="Adjustment" totalsRowFunction="sum" dataDxfId="21" totalsRowDxfId="5"/>
    <tableColumn id="11" xr3:uid="{50945F62-ADA7-40FE-BD32-BA5BB89CD656}" name="Act 12 Personal Property Aid After Adjustment" totalsRowFunction="sum" dataDxfId="20" totalsRowDxfId="4"/>
    <tableColumn id="12" xr3:uid="{780D8B7F-E806-45B7-B7AC-99185A7CFF4C}" name="Factor" dataDxfId="19" totalsRowDxfId="3"/>
    <tableColumn id="13" xr3:uid="{EDAD2DD2-D2DC-47D8-BD32-E0FD192DB4B5}" name="Act 12 PPA" totalsRowFunction="sum" dataDxfId="18" totalsRowDxfId="2"/>
    <tableColumn id="14" xr3:uid="{43C653C9-78FD-4DC1-9ED3-615C0FE55196}" name="Act 12 Terminated TID Adjustment" totalsRowFunction="sum" dataDxfId="17" totalsRowDxfId="1"/>
    <tableColumn id="15" xr3:uid="{E2ACC9B1-A058-4095-AF77-81C95F146729}" name="Act 12 PPA + Terminated TID Total" totalsRowFunction="sum" dataDxfId="16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O8" sqref="O8"/>
    </sheetView>
  </sheetViews>
  <sheetFormatPr defaultRowHeight="15" x14ac:dyDescent="0.25"/>
  <cols>
    <col min="1" max="1" width="17.7109375" customWidth="1"/>
    <col min="2" max="2" width="44.5703125" bestFit="1" customWidth="1"/>
    <col min="3" max="3" width="20.85546875" bestFit="1" customWidth="1"/>
    <col min="4" max="4" width="20.7109375" bestFit="1" customWidth="1"/>
    <col min="5" max="5" width="20.85546875" bestFit="1" customWidth="1"/>
    <col min="6" max="6" width="15.5703125" bestFit="1" customWidth="1"/>
    <col min="7" max="7" width="33.7109375" customWidth="1"/>
    <col min="8" max="8" width="20.85546875" bestFit="1" customWidth="1"/>
    <col min="9" max="9" width="36.28515625" customWidth="1"/>
    <col min="10" max="10" width="13.7109375" bestFit="1" customWidth="1"/>
    <col min="11" max="11" width="44" customWidth="1"/>
    <col min="12" max="12" width="11.5703125" bestFit="1" customWidth="1"/>
    <col min="13" max="13" width="14.28515625" customWidth="1"/>
    <col min="14" max="14" width="34.140625" bestFit="1" customWidth="1"/>
    <col min="15" max="15" width="33.5703125" bestFit="1" customWidth="1"/>
    <col min="16" max="16" width="42.85546875" customWidth="1"/>
  </cols>
  <sheetData>
    <row r="1" spans="1:15" ht="15.75" x14ac:dyDescent="0.25">
      <c r="A1" s="6" t="s">
        <v>47</v>
      </c>
      <c r="B1" s="6"/>
      <c r="C1" s="6"/>
    </row>
    <row r="2" spans="1:15" ht="15.75" x14ac:dyDescent="0.25">
      <c r="A2" s="7" t="s">
        <v>48</v>
      </c>
      <c r="B2" s="7"/>
      <c r="C2" s="7"/>
    </row>
    <row r="3" spans="1:15" ht="15.75" x14ac:dyDescent="0.25">
      <c r="A3" s="6" t="s">
        <v>49</v>
      </c>
      <c r="B3" s="6"/>
      <c r="C3" s="6"/>
    </row>
    <row r="4" spans="1:15" ht="15.75" x14ac:dyDescent="0.25">
      <c r="A4" s="8">
        <v>45884</v>
      </c>
      <c r="B4" s="8"/>
      <c r="C4" s="9"/>
    </row>
    <row r="6" spans="1:1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x14ac:dyDescent="0.25">
      <c r="A7" s="2" t="s">
        <v>15</v>
      </c>
      <c r="B7" t="s">
        <v>16</v>
      </c>
      <c r="C7" s="3">
        <v>203291365</v>
      </c>
      <c r="D7" s="3">
        <v>98358300</v>
      </c>
      <c r="E7" s="3">
        <v>301649665</v>
      </c>
      <c r="F7" s="4">
        <v>26958088.620000001</v>
      </c>
      <c r="G7" s="3">
        <v>33747602895</v>
      </c>
      <c r="H7" s="5">
        <v>0.17130885000000001</v>
      </c>
      <c r="I7" s="4">
        <v>240454.1</v>
      </c>
      <c r="J7" s="4">
        <v>0</v>
      </c>
      <c r="K7" s="4">
        <v>240454.1</v>
      </c>
      <c r="L7" s="5">
        <v>0.99945796799999997</v>
      </c>
      <c r="M7" s="4">
        <v>240323.82</v>
      </c>
      <c r="N7" s="4">
        <v>8121.82</v>
      </c>
      <c r="O7" s="4">
        <v>248445.64</v>
      </c>
    </row>
    <row r="8" spans="1:15" x14ac:dyDescent="0.25">
      <c r="A8" s="2" t="s">
        <v>17</v>
      </c>
      <c r="B8" t="s">
        <v>18</v>
      </c>
      <c r="C8" s="3">
        <v>173889482</v>
      </c>
      <c r="D8" s="3">
        <v>89006700</v>
      </c>
      <c r="E8" s="3">
        <v>262896182</v>
      </c>
      <c r="F8" s="4">
        <v>32125964.600000001</v>
      </c>
      <c r="G8" s="3">
        <v>25843114537</v>
      </c>
      <c r="H8" s="5">
        <v>0.23079708500000001</v>
      </c>
      <c r="I8" s="4">
        <v>315601.40000000002</v>
      </c>
      <c r="J8" s="4">
        <v>0</v>
      </c>
      <c r="K8" s="4">
        <v>315601.40000000002</v>
      </c>
      <c r="L8" s="5">
        <v>0.99945796799999997</v>
      </c>
      <c r="M8" s="4">
        <v>315430.3</v>
      </c>
      <c r="N8" s="4">
        <v>1945.1</v>
      </c>
      <c r="O8" s="4">
        <v>317375.40000000002</v>
      </c>
    </row>
    <row r="9" spans="1:15" x14ac:dyDescent="0.25">
      <c r="A9" s="2" t="s">
        <v>19</v>
      </c>
      <c r="B9" t="s">
        <v>20</v>
      </c>
      <c r="C9" s="3">
        <v>49448369</v>
      </c>
      <c r="D9" s="3">
        <v>31687200</v>
      </c>
      <c r="E9" s="3">
        <v>81135569</v>
      </c>
      <c r="F9" s="4">
        <v>12149472.939999999</v>
      </c>
      <c r="G9" s="3">
        <v>10522028277</v>
      </c>
      <c r="H9" s="5">
        <v>0.20211712100000001</v>
      </c>
      <c r="I9" s="4">
        <v>96969.8</v>
      </c>
      <c r="J9" s="4">
        <v>0</v>
      </c>
      <c r="K9" s="4">
        <v>96969.8</v>
      </c>
      <c r="L9" s="5">
        <v>0.99945796799999997</v>
      </c>
      <c r="M9" s="4">
        <v>96917.25</v>
      </c>
      <c r="N9" s="4">
        <v>8891.1299999999992</v>
      </c>
      <c r="O9" s="4">
        <v>105808.38</v>
      </c>
    </row>
    <row r="10" spans="1:15" x14ac:dyDescent="0.25">
      <c r="A10" s="2" t="s">
        <v>21</v>
      </c>
      <c r="B10" t="s">
        <v>22</v>
      </c>
      <c r="C10" s="3">
        <v>705856041</v>
      </c>
      <c r="D10" s="3">
        <v>234613600</v>
      </c>
      <c r="E10" s="3">
        <v>940469641</v>
      </c>
      <c r="F10" s="4">
        <v>89777556.75</v>
      </c>
      <c r="G10" s="3">
        <v>122221790838</v>
      </c>
      <c r="H10" s="5">
        <v>0.186812441</v>
      </c>
      <c r="I10" s="4">
        <v>678779.43</v>
      </c>
      <c r="J10" s="4">
        <v>0</v>
      </c>
      <c r="K10" s="4">
        <v>678779.43</v>
      </c>
      <c r="L10" s="5">
        <v>0.99945796799999997</v>
      </c>
      <c r="M10" s="4">
        <v>678411.46</v>
      </c>
      <c r="N10" s="4">
        <v>33292.5</v>
      </c>
      <c r="O10" s="4">
        <v>711703.96</v>
      </c>
    </row>
    <row r="11" spans="1:15" x14ac:dyDescent="0.25">
      <c r="A11" s="2" t="s">
        <v>23</v>
      </c>
      <c r="B11" t="s">
        <v>24</v>
      </c>
      <c r="C11" s="3">
        <v>150221494</v>
      </c>
      <c r="D11" s="3">
        <v>106358000</v>
      </c>
      <c r="E11" s="3">
        <v>256579494</v>
      </c>
      <c r="F11" s="4">
        <v>17684654.859999999</v>
      </c>
      <c r="G11" s="3">
        <v>20052373242</v>
      </c>
      <c r="H11" s="5">
        <v>4.9779719E-2</v>
      </c>
      <c r="I11" s="4">
        <v>226075.28</v>
      </c>
      <c r="J11" s="4">
        <v>0</v>
      </c>
      <c r="K11" s="4">
        <v>226075.28</v>
      </c>
      <c r="L11" s="5">
        <v>0.99945796799999997</v>
      </c>
      <c r="M11" s="4">
        <v>225952.75</v>
      </c>
      <c r="N11" s="4">
        <v>4673.68</v>
      </c>
      <c r="O11" s="4">
        <v>230626.43</v>
      </c>
    </row>
    <row r="12" spans="1:15" x14ac:dyDescent="0.25">
      <c r="A12" s="2" t="s">
        <v>25</v>
      </c>
      <c r="B12" t="s">
        <v>26</v>
      </c>
      <c r="C12" s="3">
        <v>330415114</v>
      </c>
      <c r="D12" s="3">
        <v>145621000</v>
      </c>
      <c r="E12" s="3">
        <v>476036114</v>
      </c>
      <c r="F12" s="4">
        <v>43150036.32</v>
      </c>
      <c r="G12" s="3">
        <v>61126886179</v>
      </c>
      <c r="H12" s="5">
        <v>4.4034638000000001E-2</v>
      </c>
      <c r="I12" s="4">
        <v>328744.06</v>
      </c>
      <c r="J12" s="4">
        <v>0</v>
      </c>
      <c r="K12" s="4">
        <v>328744.06</v>
      </c>
      <c r="L12" s="5">
        <v>0.99945796799999997</v>
      </c>
      <c r="M12" s="4">
        <v>328565.86</v>
      </c>
      <c r="N12" s="4">
        <v>1302.24</v>
      </c>
      <c r="O12" s="4">
        <v>329868.09999999998</v>
      </c>
    </row>
    <row r="13" spans="1:15" x14ac:dyDescent="0.25">
      <c r="A13" s="2" t="s">
        <v>27</v>
      </c>
      <c r="B13" t="s">
        <v>28</v>
      </c>
      <c r="C13" s="3">
        <v>552229014</v>
      </c>
      <c r="D13" s="3">
        <v>199926000</v>
      </c>
      <c r="E13" s="3">
        <v>752155014</v>
      </c>
      <c r="F13" s="4">
        <v>21782749.809999999</v>
      </c>
      <c r="G13" s="3">
        <v>74589437671</v>
      </c>
      <c r="H13" s="5">
        <v>1.4591025000000001E-2</v>
      </c>
      <c r="I13" s="4">
        <v>214117.76000000001</v>
      </c>
      <c r="J13" s="4">
        <v>0</v>
      </c>
      <c r="K13" s="4">
        <v>214117.76000000001</v>
      </c>
      <c r="L13" s="5">
        <v>0.99945796799999997</v>
      </c>
      <c r="M13" s="4">
        <v>214001.68</v>
      </c>
      <c r="N13" s="4">
        <v>6894.36</v>
      </c>
      <c r="O13" s="4">
        <v>220896.04</v>
      </c>
    </row>
    <row r="14" spans="1:15" x14ac:dyDescent="0.25">
      <c r="A14" s="2" t="s">
        <v>29</v>
      </c>
      <c r="B14" t="s">
        <v>30</v>
      </c>
      <c r="C14" s="3">
        <v>863292981</v>
      </c>
      <c r="D14" s="3">
        <v>291951000</v>
      </c>
      <c r="E14" s="3">
        <v>1155243981</v>
      </c>
      <c r="F14" s="4">
        <v>99513764.790000007</v>
      </c>
      <c r="G14" s="3">
        <v>100653351121</v>
      </c>
      <c r="H14" s="5">
        <v>4.1487947999999997E-2</v>
      </c>
      <c r="I14" s="4">
        <v>1171084.24</v>
      </c>
      <c r="J14" s="4">
        <v>0</v>
      </c>
      <c r="K14" s="4">
        <v>1171084.24</v>
      </c>
      <c r="L14" s="5">
        <v>0.99945796799999997</v>
      </c>
      <c r="M14" s="4">
        <v>1170449.49</v>
      </c>
      <c r="N14" s="4">
        <v>23535.93</v>
      </c>
      <c r="O14" s="4">
        <v>1193985.42</v>
      </c>
    </row>
    <row r="15" spans="1:15" x14ac:dyDescent="0.25">
      <c r="A15" s="2" t="s">
        <v>31</v>
      </c>
      <c r="B15" t="s">
        <v>32</v>
      </c>
      <c r="C15" s="3">
        <v>189300658</v>
      </c>
      <c r="D15" s="3">
        <v>151735600</v>
      </c>
      <c r="E15" s="3">
        <v>341036258</v>
      </c>
      <c r="F15" s="4">
        <v>24253995.18</v>
      </c>
      <c r="G15" s="3">
        <v>33573754653</v>
      </c>
      <c r="H15" s="5">
        <v>9.8395290999999996E-2</v>
      </c>
      <c r="I15" s="4">
        <v>239245.59</v>
      </c>
      <c r="J15" s="4">
        <v>0</v>
      </c>
      <c r="K15" s="4">
        <v>239245.59</v>
      </c>
      <c r="L15" s="5">
        <v>0.99945796799999997</v>
      </c>
      <c r="M15" s="4">
        <v>239115.96</v>
      </c>
      <c r="N15" s="4">
        <v>6739.57</v>
      </c>
      <c r="O15" s="4">
        <v>245855.53</v>
      </c>
    </row>
    <row r="16" spans="1:15" x14ac:dyDescent="0.25">
      <c r="A16" s="2" t="s">
        <v>33</v>
      </c>
      <c r="B16" t="s">
        <v>34</v>
      </c>
      <c r="C16" s="3">
        <v>146058524</v>
      </c>
      <c r="D16" s="3">
        <v>148472200</v>
      </c>
      <c r="E16" s="3">
        <v>294530724</v>
      </c>
      <c r="F16" s="4">
        <v>13393932.15</v>
      </c>
      <c r="G16" s="3">
        <v>19839641208</v>
      </c>
      <c r="H16" s="5">
        <v>4.6389820999999998E-2</v>
      </c>
      <c r="I16" s="4">
        <v>186969.21</v>
      </c>
      <c r="J16" s="4">
        <v>0</v>
      </c>
      <c r="K16" s="4">
        <v>186969.21</v>
      </c>
      <c r="L16" s="5">
        <v>0.99945796799999997</v>
      </c>
      <c r="M16" s="4">
        <v>186867.91</v>
      </c>
      <c r="N16" s="4">
        <v>5980.12</v>
      </c>
      <c r="O16" s="4">
        <v>192848.03</v>
      </c>
    </row>
    <row r="17" spans="1:15" x14ac:dyDescent="0.25">
      <c r="A17" s="2" t="s">
        <v>35</v>
      </c>
      <c r="B17" t="s">
        <v>36</v>
      </c>
      <c r="C17" s="3">
        <v>299938061</v>
      </c>
      <c r="D17" s="3">
        <v>248036800</v>
      </c>
      <c r="E17" s="3">
        <v>547974861</v>
      </c>
      <c r="F17" s="4">
        <v>44445637.950000003</v>
      </c>
      <c r="G17" s="3">
        <v>50346257161</v>
      </c>
      <c r="H17" s="5">
        <v>0.136589983</v>
      </c>
      <c r="I17" s="4">
        <v>476793.35</v>
      </c>
      <c r="J17" s="4">
        <v>0</v>
      </c>
      <c r="K17" s="4">
        <v>476793.35</v>
      </c>
      <c r="L17" s="5">
        <v>0.99945796799999997</v>
      </c>
      <c r="M17" s="4">
        <v>476534.95</v>
      </c>
      <c r="N17" s="4">
        <v>1004.89</v>
      </c>
      <c r="O17" s="4">
        <v>477539.84000000003</v>
      </c>
    </row>
    <row r="18" spans="1:15" x14ac:dyDescent="0.25">
      <c r="A18" s="2" t="s">
        <v>37</v>
      </c>
      <c r="B18" t="s">
        <v>38</v>
      </c>
      <c r="C18" s="3">
        <v>268477610</v>
      </c>
      <c r="D18" s="3">
        <v>209807600</v>
      </c>
      <c r="E18" s="3">
        <v>478285210</v>
      </c>
      <c r="F18" s="4">
        <v>39387791.450000003</v>
      </c>
      <c r="G18" s="3">
        <v>54387618754</v>
      </c>
      <c r="H18" s="5">
        <v>0.112068206</v>
      </c>
      <c r="I18" s="4">
        <v>327748.17</v>
      </c>
      <c r="J18" s="4">
        <v>0</v>
      </c>
      <c r="K18" s="4">
        <v>327748.17</v>
      </c>
      <c r="L18" s="5">
        <v>0.99945796799999997</v>
      </c>
      <c r="M18" s="4">
        <v>327570.49</v>
      </c>
      <c r="N18" s="4">
        <v>7085.56</v>
      </c>
      <c r="O18" s="4">
        <v>334656.05</v>
      </c>
    </row>
    <row r="19" spans="1:15" x14ac:dyDescent="0.25">
      <c r="A19" s="2" t="s">
        <v>39</v>
      </c>
      <c r="B19" t="s">
        <v>40</v>
      </c>
      <c r="C19" s="3">
        <v>141667268</v>
      </c>
      <c r="D19" s="3">
        <v>82498400</v>
      </c>
      <c r="E19" s="3">
        <v>224165668</v>
      </c>
      <c r="F19" s="4">
        <v>14869637.09</v>
      </c>
      <c r="G19" s="3">
        <v>17794765403</v>
      </c>
      <c r="H19" s="5">
        <v>8.9314334999999995E-2</v>
      </c>
      <c r="I19" s="4">
        <v>182229.23</v>
      </c>
      <c r="J19" s="4">
        <v>0</v>
      </c>
      <c r="K19" s="4">
        <v>182229.23</v>
      </c>
      <c r="L19" s="5">
        <v>0.99945796799999997</v>
      </c>
      <c r="M19" s="4">
        <v>182130.49</v>
      </c>
      <c r="N19" s="4">
        <v>4532.32</v>
      </c>
      <c r="O19" s="4">
        <v>186662.81</v>
      </c>
    </row>
    <row r="20" spans="1:15" x14ac:dyDescent="0.25">
      <c r="A20" s="2" t="s">
        <v>41</v>
      </c>
      <c r="B20" t="s">
        <v>42</v>
      </c>
      <c r="C20" s="3">
        <v>118422375</v>
      </c>
      <c r="D20" s="3">
        <v>87811500</v>
      </c>
      <c r="E20" s="3">
        <v>206233875</v>
      </c>
      <c r="F20" s="4">
        <v>28430469.920000002</v>
      </c>
      <c r="G20" s="3">
        <v>20444278623</v>
      </c>
      <c r="H20" s="5">
        <v>0.241773868</v>
      </c>
      <c r="I20" s="4">
        <v>278548.64</v>
      </c>
      <c r="J20" s="4">
        <v>0</v>
      </c>
      <c r="K20" s="4">
        <v>278548.64</v>
      </c>
      <c r="L20" s="5">
        <v>0.99945796799999997</v>
      </c>
      <c r="M20" s="4">
        <v>278397.69</v>
      </c>
      <c r="N20" s="4">
        <v>21944.240000000002</v>
      </c>
      <c r="O20" s="4">
        <v>300341.93</v>
      </c>
    </row>
    <row r="21" spans="1:15" x14ac:dyDescent="0.25">
      <c r="A21" s="2" t="s">
        <v>43</v>
      </c>
      <c r="B21" t="s">
        <v>44</v>
      </c>
      <c r="C21" s="3">
        <v>60100383</v>
      </c>
      <c r="D21" s="3">
        <v>15424800</v>
      </c>
      <c r="E21" s="3">
        <v>75525183</v>
      </c>
      <c r="F21" s="4">
        <v>3766115.85</v>
      </c>
      <c r="G21" s="3">
        <v>20164677281</v>
      </c>
      <c r="H21" s="5">
        <v>1.2869979E-2</v>
      </c>
      <c r="I21" s="4">
        <v>14579.11</v>
      </c>
      <c r="J21" s="4">
        <v>0</v>
      </c>
      <c r="K21" s="4">
        <v>14579.11</v>
      </c>
      <c r="L21" s="5">
        <v>0.99945796799999997</v>
      </c>
      <c r="M21" s="4">
        <v>14571.22</v>
      </c>
      <c r="N21" s="4">
        <v>1031.33</v>
      </c>
      <c r="O21" s="4">
        <v>15602.55</v>
      </c>
    </row>
    <row r="22" spans="1:15" x14ac:dyDescent="0.25">
      <c r="A22" s="2" t="s">
        <v>45</v>
      </c>
      <c r="B22" t="s">
        <v>46</v>
      </c>
      <c r="C22" s="3">
        <v>190774910</v>
      </c>
      <c r="D22" s="3">
        <v>90120200</v>
      </c>
      <c r="E22" s="3">
        <v>280895110</v>
      </c>
      <c r="F22" s="4">
        <v>14124341.630000001</v>
      </c>
      <c r="G22" s="3">
        <v>43076537234</v>
      </c>
      <c r="H22" s="5">
        <v>9.5370129999999997E-2</v>
      </c>
      <c r="I22" s="4">
        <v>94834.04</v>
      </c>
      <c r="J22" s="4">
        <v>0</v>
      </c>
      <c r="K22" s="4">
        <v>94834.04</v>
      </c>
      <c r="L22" s="5">
        <v>0.99945796799999997</v>
      </c>
      <c r="M22" s="4">
        <v>94782.71</v>
      </c>
      <c r="N22" s="4">
        <v>2164.98</v>
      </c>
      <c r="O22" s="4">
        <v>96947.69</v>
      </c>
    </row>
    <row r="23" spans="1:15" x14ac:dyDescent="0.25">
      <c r="A23" s="2" t="s">
        <v>50</v>
      </c>
      <c r="C23" s="4">
        <f>SUBTOTAL(109,Table1[2023 Local Act 12 PP])</f>
        <v>4443383649</v>
      </c>
      <c r="D23" s="4">
        <f>SUBTOTAL(109,Table1[2023 MFG Act 12 PP])</f>
        <v>2231428900</v>
      </c>
      <c r="E23" s="4">
        <f>SUBTOTAL(109,Table1[2023 Total Act 12 PP])</f>
        <v>6674812549</v>
      </c>
      <c r="F23" s="4">
        <f>SUBTOTAL(109,Table1[2023 Tax Levy])</f>
        <v>525814209.90999997</v>
      </c>
      <c r="G23" s="4">
        <f>SUBTOTAL(109,Table1[2023 Final Equated Assessed Value])</f>
        <v>708384115077</v>
      </c>
      <c r="H23" s="4"/>
      <c r="I23" s="4">
        <f>SUBTOTAL(109,Table1[2026 Act 12 PP Aid Before Adjustment])</f>
        <v>5072773.4100000011</v>
      </c>
      <c r="J23" s="4">
        <f>SUBTOTAL(109,Table1[Adjustment])</f>
        <v>0</v>
      </c>
      <c r="K23" s="4">
        <f>SUBTOTAL(109,Table1[Act 12 Personal Property Aid After Adjustment])</f>
        <v>5072773.4100000011</v>
      </c>
      <c r="L23" s="4"/>
      <c r="M23" s="4">
        <f>SUBTOTAL(109,Table1[Act 12 PPA])</f>
        <v>5070024.0300000012</v>
      </c>
      <c r="N23" s="4">
        <f>SUBTOTAL(109,Table1[Act 12 Terminated TID Adjustment])</f>
        <v>139139.76999999999</v>
      </c>
      <c r="O23" s="4">
        <f>SUBTOTAL(109,Table1[Act 12 PPA + Terminated TID Total])</f>
        <v>5209163.7999999989</v>
      </c>
    </row>
  </sheetData>
  <mergeCells count="3">
    <mergeCell ref="A1:C1"/>
    <mergeCell ref="A3:C3"/>
    <mergeCell ref="A4:B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42</Value>
    </_x002e_Owner>
    <EffectiveDate xmlns="7b1f4bc1-1c69-4382-97c7-524a76d943bf" xsi:nil="true"/>
    <_x002e_DocumentType xmlns="9e30f06f-ad7a-453a-8e08-8a8878e30bd1">
      <Value>123</Value>
    </_x002e_DocumentType>
    <_x002e_DocumentYear xmlns="9e30f06f-ad7a-453a-8e08-8a8878e30bd1">2025</_x002e_DocumentYear>
    <_dlc_DocId xmlns="bb65cc95-6d4e-4879-a879-9838761499af">33E6D4FPPFNA-524576021-8104</_dlc_DocId>
    <_dlc_DocIdUrl xmlns="bb65cc95-6d4e-4879-a879-9838761499af">
      <Url>https://revenue-auth-prod.wi.gov/_layouts/15/DocIdRedir.aspx?ID=33E6D4FPPFNA-524576021-8104</Url>
      <Description>33E6D4FPPFNA-524576021-8104</Description>
    </_dlc_DocIdUrl>
  </documentManagement>
</p:properties>
</file>

<file path=customXml/itemProps1.xml><?xml version="1.0" encoding="utf-8"?>
<ds:datastoreItem xmlns:ds="http://schemas.openxmlformats.org/officeDocument/2006/customXml" ds:itemID="{47DC0F1F-841F-4F38-B626-7FB0935939FB}"/>
</file>

<file path=customXml/itemProps2.xml><?xml version="1.0" encoding="utf-8"?>
<ds:datastoreItem xmlns:ds="http://schemas.openxmlformats.org/officeDocument/2006/customXml" ds:itemID="{E1CF37E7-0711-42B1-A846-E30C91357639}"/>
</file>

<file path=customXml/itemProps3.xml><?xml version="1.0" encoding="utf-8"?>
<ds:datastoreItem xmlns:ds="http://schemas.openxmlformats.org/officeDocument/2006/customXml" ds:itemID="{1857EC09-89CF-4166-9DFE-D806CF60A8B7}"/>
</file>

<file path=customXml/itemProps4.xml><?xml version="1.0" encoding="utf-8"?>
<ds:datastoreItem xmlns:ds="http://schemas.openxmlformats.org/officeDocument/2006/customXml" ds:itemID="{E9CFA281-E3FB-421C-9A7A-ADDA626C2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Colleges -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Personal Property Aid Estimates (2023 WI Act 12) – Technical Colleges	</dc:title>
  <dc:creator>Foerster, Nicholas A - DOR</dc:creator>
  <cp:lastModifiedBy>Foerster, Nicholas A - DOR</cp:lastModifiedBy>
  <dcterms:created xsi:type="dcterms:W3CDTF">2025-08-14T17:17:15Z</dcterms:created>
  <dcterms:modified xsi:type="dcterms:W3CDTF">2025-08-14T17:17:15Z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b9ec377f-25c0-4dd8-853e-f19ead6c3be4</vt:lpwstr>
  </property>
</Properties>
</file>