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W:\Personal Property Aid - 2023 WI Act 12\2026 Estimate\Final Excel spreadsheets- posted to webpage\"/>
    </mc:Choice>
  </mc:AlternateContent>
  <xr:revisionPtr revIDLastSave="0" documentId="13_ncr:1_{A6AC6048-7CBB-4E77-A1D3-C1D69BAC52B1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Counties -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D79" i="1"/>
  <c r="E79" i="1"/>
  <c r="F79" i="1"/>
  <c r="G79" i="1"/>
  <c r="I79" i="1"/>
  <c r="J79" i="1"/>
  <c r="K79" i="1"/>
  <c r="M79" i="1"/>
  <c r="N79" i="1"/>
  <c r="O79" i="1"/>
</calcChain>
</file>

<file path=xl/sharedStrings.xml><?xml version="1.0" encoding="utf-8"?>
<sst xmlns="http://schemas.openxmlformats.org/spreadsheetml/2006/main" count="100" uniqueCount="100">
  <si>
    <t>Comuni Code</t>
  </si>
  <si>
    <t>County</t>
  </si>
  <si>
    <t>2023 Local Act 12 PP</t>
  </si>
  <si>
    <t>2023 MFG Act 12 PP</t>
  </si>
  <si>
    <t>2023 Total Act 12 PP</t>
  </si>
  <si>
    <t>2023 Tax Levy</t>
  </si>
  <si>
    <t>2023 Final Equated Assessed Value</t>
  </si>
  <si>
    <t>2023 Gross Tax Rate</t>
  </si>
  <si>
    <t>2026 Act 12 PP Aid Before Adjustment</t>
  </si>
  <si>
    <t>Adjustment</t>
  </si>
  <si>
    <t>Act 12 Personal Property Aid After Adjustment</t>
  </si>
  <si>
    <t>Factor</t>
  </si>
  <si>
    <t>Act 12 PPA</t>
  </si>
  <si>
    <t>Act 12 Terminated TID Adjustment</t>
  </si>
  <si>
    <t>Act 12 PPA + Terminated TID Total</t>
  </si>
  <si>
    <t>01999</t>
  </si>
  <si>
    <t>ADAMS COUNTY</t>
  </si>
  <si>
    <t>02999</t>
  </si>
  <si>
    <t>ASHLAND COUNTY</t>
  </si>
  <si>
    <t>03999</t>
  </si>
  <si>
    <t>BARRON COUNTY</t>
  </si>
  <si>
    <t>04999</t>
  </si>
  <si>
    <t>BAYFIELD COUNTY</t>
  </si>
  <si>
    <t>05999</t>
  </si>
  <si>
    <t>BROWN COUNTY</t>
  </si>
  <si>
    <t>06999</t>
  </si>
  <si>
    <t>BUFFALO COUNTY</t>
  </si>
  <si>
    <t>07999</t>
  </si>
  <si>
    <t>BURNETT COUNTY</t>
  </si>
  <si>
    <t>08999</t>
  </si>
  <si>
    <t>CALUMET COUNTY</t>
  </si>
  <si>
    <t>09999</t>
  </si>
  <si>
    <t>CHIPPEWA COUNTY</t>
  </si>
  <si>
    <t>CLARK COUNTY</t>
  </si>
  <si>
    <t>COLUMBIA COUNTY</t>
  </si>
  <si>
    <t>CRAWFORD COUNTY</t>
  </si>
  <si>
    <t>DANE COUNTY</t>
  </si>
  <si>
    <t>DODGE COUNTY</t>
  </si>
  <si>
    <t>DOOR COUNTY</t>
  </si>
  <si>
    <t>DOUGLAS COUNTY</t>
  </si>
  <si>
    <t>DUNN COUNTY</t>
  </si>
  <si>
    <t>EAU CLAIRE COUNTY</t>
  </si>
  <si>
    <t>FLORENCE COUNTY</t>
  </si>
  <si>
    <t>FOND DU LAC COUNTY</t>
  </si>
  <si>
    <t>FOREST COUNTY</t>
  </si>
  <si>
    <t>GRANT COUNTY</t>
  </si>
  <si>
    <t>GREEN COUNTY</t>
  </si>
  <si>
    <t>GREEN LAKE COUNTY</t>
  </si>
  <si>
    <t>IOWA COUNTY</t>
  </si>
  <si>
    <t>IRON COUNTY</t>
  </si>
  <si>
    <t>JACKSON COUNTY</t>
  </si>
  <si>
    <t>JEFFERSON COUNTY</t>
  </si>
  <si>
    <t>JUNEAU COUNTY</t>
  </si>
  <si>
    <t>KENOSHA COUNTY</t>
  </si>
  <si>
    <t>KEWAUNEE COUNTY</t>
  </si>
  <si>
    <t>LA CROSSE COUNTY</t>
  </si>
  <si>
    <t>LAFAYETTE COUNTY</t>
  </si>
  <si>
    <t>LANGLADE COUNTY</t>
  </si>
  <si>
    <t>LINCOLN COUNTY</t>
  </si>
  <si>
    <t>MANITOWOC COUNTY</t>
  </si>
  <si>
    <t>MARATHON COUNTY</t>
  </si>
  <si>
    <t>MARINETTE COUNTY</t>
  </si>
  <si>
    <t>MARQUETTE COUNTY</t>
  </si>
  <si>
    <t>MILWAUKEE COUNTY</t>
  </si>
  <si>
    <t>MONROE COUNTY</t>
  </si>
  <si>
    <t>OCONTO COUNTY</t>
  </si>
  <si>
    <t>ONEIDA COUNTY</t>
  </si>
  <si>
    <t>OUTAGAMIE COUNTY</t>
  </si>
  <si>
    <t>OZAUKEE COUNTY</t>
  </si>
  <si>
    <t>PEPIN COUNTY</t>
  </si>
  <si>
    <t>PIERCE COUNTY</t>
  </si>
  <si>
    <t>POLK COUNTY</t>
  </si>
  <si>
    <t>PORTAGE COUNTY</t>
  </si>
  <si>
    <t>PRICE COUNTY</t>
  </si>
  <si>
    <t>RACINE COUNTY</t>
  </si>
  <si>
    <t>RICHLAND COUNTY</t>
  </si>
  <si>
    <t>ROCK COUNTY</t>
  </si>
  <si>
    <t>RUSK COUNTY</t>
  </si>
  <si>
    <t>ST CROIX COUNTY</t>
  </si>
  <si>
    <t>SAUK COUNTY</t>
  </si>
  <si>
    <t>SAWYER COUNTY</t>
  </si>
  <si>
    <t>SHAWANO COUNTY</t>
  </si>
  <si>
    <t>SHEBOYGAN COUNTY</t>
  </si>
  <si>
    <t>TAYLOR COUNTY</t>
  </si>
  <si>
    <t>TREMPEALEAU COUNTY</t>
  </si>
  <si>
    <t>VERNON COUNTY</t>
  </si>
  <si>
    <t>VILAS COUNTY</t>
  </si>
  <si>
    <t>WALWORTH COUNTY</t>
  </si>
  <si>
    <t>WASHBURN COUNTY</t>
  </si>
  <si>
    <t>WASHINGTON COUNTY</t>
  </si>
  <si>
    <t>WAUKESHA COUNTY</t>
  </si>
  <si>
    <t>WAUPACA COUNTY</t>
  </si>
  <si>
    <t>WAUSHARA COUNTY</t>
  </si>
  <si>
    <t>WINNEBAGO COUNTY</t>
  </si>
  <si>
    <t>WOOD COUNTY</t>
  </si>
  <si>
    <t>MENOMINEE COUNTY</t>
  </si>
  <si>
    <t>2026 Personal Property Aid Estimate for Counties - Totals</t>
  </si>
  <si>
    <t>2023 WI Act 12 - Personal Property Tax Repeal</t>
  </si>
  <si>
    <t>Wisconsin Department of Revenue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</si>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</sst>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#,##0;[Red]\(#,##0\)"/>
    <numFmt numFmtId="170" formatCode="\$#,##0.00_);\(\$#,##0.00\)"/>
    <numFmt numFmtId="174" formatCode="0.#00000000"/>
    <numFmt numFmtId="175" formatCode="[$-409]mmmm\ d\,\ yyyy;@"/>
    <numFmt numFmtId="176" formatCode="&quot;$&quot;#,##0"/>
  </numFmts>
  <fonts count="3" x14ac:knownFonts="1">
    <font>
      <sz val="11"/>
      <name val="Calibri"/>
    </font>
    <font>
      <b/>
      <sz val="11"/>
      <name val="Calibri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68" fontId="0" fillId="0" borderId="0" xfId="0" applyNumberFormat="1" applyFont="1" applyFill="1" applyBorder="1"/>
    <xf numFmtId="170" fontId="0" fillId="0" borderId="0" xfId="0" applyNumberFormat="1" applyFont="1" applyFill="1" applyBorder="1"/>
    <xf numFmtId="174" fontId="0" fillId="0" borderId="0" xfId="0" applyNumberFormat="1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75" fontId="2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left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4" formatCode="0.#00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4" formatCode="0.#00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70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C8BE3-2997-441A-B282-A47288E1B58E}" name="Table1" displayName="Table1" ref="A6:O79" totalsRowCount="1" headerRowDxfId="14" dataDxfId="15">
  <autoFilter ref="A6:O78" xr:uid="{025C8BE3-2997-441A-B282-A47288E1B58E}"/>
  <tableColumns count="15">
    <tableColumn id="1" xr3:uid="{03007E97-394C-4E76-B38C-6CD91229874D}" name="Comuni Code" totalsRowLabel="Total" dataDxfId="29" totalsRowDxfId="13"/>
    <tableColumn id="2" xr3:uid="{A275C34E-0553-482B-8568-86168A512458}" name="County"/>
    <tableColumn id="3" xr3:uid="{233FFEB0-A07F-4BDD-9F92-98B3E55A8A82}" name="2023 Local Act 12 PP" totalsRowFunction="sum" dataDxfId="28" totalsRowDxfId="12"/>
    <tableColumn id="4" xr3:uid="{34933FE8-215B-4FFE-9646-08BAC8C4572D}" name="2023 MFG Act 12 PP" totalsRowFunction="sum" dataDxfId="27" totalsRowDxfId="11"/>
    <tableColumn id="5" xr3:uid="{A304239B-2401-49AE-AD20-AAEFC38B0EDD}" name="2023 Total Act 12 PP" totalsRowFunction="sum" dataDxfId="26" totalsRowDxfId="10"/>
    <tableColumn id="6" xr3:uid="{DED44F0A-4D3D-4041-91A9-3E9E3CB6475B}" name="2023 Tax Levy" totalsRowFunction="sum" dataDxfId="25" totalsRowDxfId="9"/>
    <tableColumn id="7" xr3:uid="{70472BB5-6953-4DDE-84FB-252C9B1538AE}" name="2023 Final Equated Assessed Value" totalsRowFunction="sum" dataDxfId="24" totalsRowDxfId="8"/>
    <tableColumn id="8" xr3:uid="{5FB458A2-86D7-4419-901C-B211EC8B2A13}" name="2023 Gross Tax Rate" dataDxfId="23" totalsRowDxfId="7"/>
    <tableColumn id="9" xr3:uid="{DB9E4FC4-D224-45E6-B357-D86A300DAE0F}" name="2026 Act 12 PP Aid Before Adjustment" totalsRowFunction="sum" dataDxfId="22" totalsRowDxfId="6"/>
    <tableColumn id="10" xr3:uid="{2542DC36-0282-4F80-AB4F-E716FE6E9FAA}" name="Adjustment" totalsRowFunction="sum" dataDxfId="21" totalsRowDxfId="5"/>
    <tableColumn id="11" xr3:uid="{B2A16D35-A78F-4482-935B-EF99963977CD}" name="Act 12 Personal Property Aid After Adjustment" totalsRowFunction="sum" dataDxfId="20" totalsRowDxfId="4"/>
    <tableColumn id="12" xr3:uid="{55B6FC13-E137-46DE-9248-E9C71B7BED5F}" name="Factor" dataDxfId="19" totalsRowDxfId="3"/>
    <tableColumn id="13" xr3:uid="{5D0D72E4-3D47-411F-AC29-8CA8B2B13F44}" name="Act 12 PPA" totalsRowFunction="sum" dataDxfId="18" totalsRowDxfId="2"/>
    <tableColumn id="14" xr3:uid="{42B3C4C8-E37C-4645-B71B-7E0E15E71548}" name="Act 12 Terminated TID Adjustment" totalsRowFunction="sum" dataDxfId="17" totalsRowDxfId="1"/>
    <tableColumn id="15" xr3:uid="{797FC1D9-69E7-45A9-9255-ED604B1C0501}" name="Act 12 PPA + Terminated TID Total" totalsRowFunction="sum" dataDxfId="16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workbookViewId="0">
      <selection sqref="A1:C1"/>
    </sheetView>
  </sheetViews>
  <sheetFormatPr defaultRowHeight="15" x14ac:dyDescent="0.25"/>
  <cols>
    <col min="1" max="1" width="16.5703125" customWidth="1"/>
    <col min="2" max="2" width="21.85546875" customWidth="1"/>
    <col min="3" max="3" width="23.42578125" customWidth="1"/>
    <col min="4" max="4" width="26" customWidth="1"/>
    <col min="5" max="5" width="23.42578125" customWidth="1"/>
    <col min="6" max="6" width="17.28515625" bestFit="1" customWidth="1"/>
    <col min="7" max="7" width="33.7109375" customWidth="1"/>
    <col min="8" max="8" width="20.85546875" bestFit="1" customWidth="1"/>
    <col min="9" max="9" width="36.28515625" customWidth="1"/>
    <col min="10" max="10" width="13.7109375" bestFit="1" customWidth="1"/>
    <col min="11" max="11" width="45.28515625" bestFit="1" customWidth="1"/>
    <col min="12" max="12" width="11.5703125" bestFit="1" customWidth="1"/>
    <col min="13" max="13" width="14.28515625" customWidth="1"/>
    <col min="14" max="14" width="33.28515625" customWidth="1"/>
    <col min="15" max="15" width="33.5703125" bestFit="1" customWidth="1"/>
    <col min="16" max="16" width="42.85546875" customWidth="1"/>
  </cols>
  <sheetData>
    <row r="1" spans="1:15" ht="15.75" x14ac:dyDescent="0.25">
      <c r="A1" s="6" t="s">
        <v>96</v>
      </c>
      <c r="B1" s="6"/>
      <c r="C1" s="6"/>
    </row>
    <row r="2" spans="1:15" ht="15.75" x14ac:dyDescent="0.25">
      <c r="A2" s="7" t="s">
        <v>97</v>
      </c>
      <c r="B2" s="7"/>
      <c r="C2" s="7"/>
    </row>
    <row r="3" spans="1:15" ht="15.75" x14ac:dyDescent="0.25">
      <c r="A3" s="6" t="s">
        <v>98</v>
      </c>
      <c r="B3" s="6"/>
      <c r="C3" s="6"/>
    </row>
    <row r="4" spans="1:15" ht="15.75" x14ac:dyDescent="0.25">
      <c r="A4" s="8">
        <v>45884</v>
      </c>
      <c r="B4" s="8"/>
      <c r="C4" s="9"/>
    </row>
    <row r="6" spans="1:1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  <c r="O6" s="1" t="s">
        <v>14</v>
      </c>
    </row>
    <row r="7" spans="1:15" x14ac:dyDescent="0.25">
      <c r="A7" s="2" t="s">
        <v>15</v>
      </c>
      <c r="B7" t="s">
        <v>16</v>
      </c>
      <c r="C7" s="3">
        <v>7961933</v>
      </c>
      <c r="D7" s="3">
        <v>3431200</v>
      </c>
      <c r="E7" s="3">
        <v>11393133</v>
      </c>
      <c r="F7" s="4">
        <v>20463272.210000001</v>
      </c>
      <c r="G7" s="3">
        <v>3728650681</v>
      </c>
      <c r="H7" s="5">
        <v>0.12042285799999999</v>
      </c>
      <c r="I7" s="4">
        <v>64950.84</v>
      </c>
      <c r="J7" s="4">
        <v>0</v>
      </c>
      <c r="K7" s="4">
        <v>64950.84</v>
      </c>
      <c r="L7" s="5">
        <v>0.99945796799999997</v>
      </c>
      <c r="M7" s="4">
        <v>64915.65</v>
      </c>
      <c r="N7" s="4">
        <v>6809.08</v>
      </c>
      <c r="O7" s="4">
        <v>71724.73</v>
      </c>
    </row>
    <row r="8" spans="1:15" x14ac:dyDescent="0.25">
      <c r="A8" s="2" t="s">
        <v>17</v>
      </c>
      <c r="B8" t="s">
        <v>18</v>
      </c>
      <c r="C8" s="3">
        <v>9891304</v>
      </c>
      <c r="D8" s="3">
        <v>2931000</v>
      </c>
      <c r="E8" s="3">
        <v>12822304</v>
      </c>
      <c r="F8" s="4">
        <v>9507906.0700000003</v>
      </c>
      <c r="G8" s="3">
        <v>1313351640</v>
      </c>
      <c r="H8" s="5">
        <v>0.112676497</v>
      </c>
      <c r="I8" s="4">
        <v>92045.69</v>
      </c>
      <c r="J8" s="4">
        <v>0</v>
      </c>
      <c r="K8" s="4">
        <v>92045.69</v>
      </c>
      <c r="L8" s="5">
        <v>0.99945796799999997</v>
      </c>
      <c r="M8" s="4">
        <v>91995.79</v>
      </c>
      <c r="N8" s="4">
        <v>14173.08</v>
      </c>
      <c r="O8" s="4">
        <v>106168.87</v>
      </c>
    </row>
    <row r="9" spans="1:15" x14ac:dyDescent="0.25">
      <c r="A9" s="2" t="s">
        <v>19</v>
      </c>
      <c r="B9" t="s">
        <v>20</v>
      </c>
      <c r="C9" s="3">
        <v>25170200</v>
      </c>
      <c r="D9" s="3">
        <v>18896500</v>
      </c>
      <c r="E9" s="3">
        <v>44066700</v>
      </c>
      <c r="F9" s="4">
        <v>23192429.649999999</v>
      </c>
      <c r="G9" s="3">
        <v>4811990200</v>
      </c>
      <c r="H9" s="5">
        <v>0.17656159799999999</v>
      </c>
      <c r="I9" s="4">
        <v>183263.46</v>
      </c>
      <c r="J9" s="4">
        <v>0</v>
      </c>
      <c r="K9" s="4">
        <v>183263.46</v>
      </c>
      <c r="L9" s="5">
        <v>0.99945796799999997</v>
      </c>
      <c r="M9" s="4">
        <v>183164.14</v>
      </c>
      <c r="N9" s="4">
        <v>9766.39</v>
      </c>
      <c r="O9" s="4">
        <v>192930.53</v>
      </c>
    </row>
    <row r="10" spans="1:15" x14ac:dyDescent="0.25">
      <c r="A10" s="2" t="s">
        <v>21</v>
      </c>
      <c r="B10" t="s">
        <v>22</v>
      </c>
      <c r="C10" s="3">
        <v>5986443</v>
      </c>
      <c r="D10" s="3">
        <v>202200</v>
      </c>
      <c r="E10" s="3">
        <v>6188643</v>
      </c>
      <c r="F10" s="4">
        <v>13192860.02</v>
      </c>
      <c r="G10" s="3">
        <v>2945561462</v>
      </c>
      <c r="H10" s="5">
        <v>0.12129965099999999</v>
      </c>
      <c r="I10" s="4">
        <v>26701.68</v>
      </c>
      <c r="J10" s="4">
        <v>0</v>
      </c>
      <c r="K10" s="4">
        <v>26701.68</v>
      </c>
      <c r="L10" s="5">
        <v>0.99945796799999997</v>
      </c>
      <c r="M10" s="4">
        <v>26687.21</v>
      </c>
      <c r="N10" s="4">
        <v>383.77</v>
      </c>
      <c r="O10" s="4">
        <v>27070.98</v>
      </c>
    </row>
    <row r="11" spans="1:15" x14ac:dyDescent="0.25">
      <c r="A11" s="2" t="s">
        <v>23</v>
      </c>
      <c r="B11" t="s">
        <v>24</v>
      </c>
      <c r="C11" s="3">
        <v>197976082</v>
      </c>
      <c r="D11" s="3">
        <v>170785800</v>
      </c>
      <c r="E11" s="3">
        <v>368761882</v>
      </c>
      <c r="F11" s="4">
        <v>103507815.16</v>
      </c>
      <c r="G11" s="3">
        <v>30030134958</v>
      </c>
      <c r="H11" s="5">
        <v>8.7753479999999995E-2</v>
      </c>
      <c r="I11" s="4">
        <v>1218831.29</v>
      </c>
      <c r="J11" s="4">
        <v>0</v>
      </c>
      <c r="K11" s="4">
        <v>1218831.29</v>
      </c>
      <c r="L11" s="5">
        <v>0.99945796799999997</v>
      </c>
      <c r="M11" s="4">
        <v>1218170.6399999999</v>
      </c>
      <c r="N11" s="4">
        <v>25052.53</v>
      </c>
      <c r="O11" s="4">
        <v>1243223.17</v>
      </c>
    </row>
    <row r="12" spans="1:15" x14ac:dyDescent="0.25">
      <c r="A12" s="2" t="s">
        <v>25</v>
      </c>
      <c r="B12" t="s">
        <v>26</v>
      </c>
      <c r="C12" s="3">
        <v>3802469</v>
      </c>
      <c r="D12" s="3">
        <v>2542100</v>
      </c>
      <c r="E12" s="3">
        <v>6344569</v>
      </c>
      <c r="F12" s="4">
        <v>8020558.75</v>
      </c>
      <c r="G12" s="3">
        <v>1291908235</v>
      </c>
      <c r="H12" s="5">
        <v>0.146351379</v>
      </c>
      <c r="I12" s="4">
        <v>38606.42</v>
      </c>
      <c r="J12" s="4">
        <v>0</v>
      </c>
      <c r="K12" s="4">
        <v>38606.42</v>
      </c>
      <c r="L12" s="5">
        <v>0.99945796799999997</v>
      </c>
      <c r="M12" s="4">
        <v>38585.480000000003</v>
      </c>
      <c r="N12" s="4">
        <v>1353.76</v>
      </c>
      <c r="O12" s="4">
        <v>39939.24</v>
      </c>
    </row>
    <row r="13" spans="1:15" x14ac:dyDescent="0.25">
      <c r="A13" s="2" t="s">
        <v>27</v>
      </c>
      <c r="B13" t="s">
        <v>28</v>
      </c>
      <c r="C13" s="3">
        <v>4617100</v>
      </c>
      <c r="D13" s="3">
        <v>3181200</v>
      </c>
      <c r="E13" s="3">
        <v>7798300</v>
      </c>
      <c r="F13" s="4">
        <v>12427485.49</v>
      </c>
      <c r="G13" s="3">
        <v>3197941400</v>
      </c>
      <c r="H13" s="5">
        <v>9.6079020000000001E-2</v>
      </c>
      <c r="I13" s="4">
        <v>31273.18</v>
      </c>
      <c r="J13" s="4">
        <v>0</v>
      </c>
      <c r="K13" s="4">
        <v>31273.18</v>
      </c>
      <c r="L13" s="5">
        <v>0.99945796799999997</v>
      </c>
      <c r="M13" s="4">
        <v>31256.22</v>
      </c>
      <c r="N13" s="4">
        <v>0</v>
      </c>
      <c r="O13" s="4">
        <v>31256.22</v>
      </c>
    </row>
    <row r="14" spans="1:15" x14ac:dyDescent="0.25">
      <c r="A14" s="2" t="s">
        <v>29</v>
      </c>
      <c r="B14" t="s">
        <v>30</v>
      </c>
      <c r="C14" s="3">
        <v>25194151</v>
      </c>
      <c r="D14" s="3">
        <v>15393300</v>
      </c>
      <c r="E14" s="3">
        <v>40587451</v>
      </c>
      <c r="F14" s="4">
        <v>26573800.93</v>
      </c>
      <c r="G14" s="3">
        <v>5362402294</v>
      </c>
      <c r="H14" s="5">
        <v>0.107004021</v>
      </c>
      <c r="I14" s="4">
        <v>193789.45</v>
      </c>
      <c r="J14" s="4">
        <v>0</v>
      </c>
      <c r="K14" s="4">
        <v>193789.45</v>
      </c>
      <c r="L14" s="5">
        <v>0.99945796799999997</v>
      </c>
      <c r="M14" s="4">
        <v>193684.4</v>
      </c>
      <c r="N14" s="4">
        <v>0</v>
      </c>
      <c r="O14" s="4">
        <v>193684.4</v>
      </c>
    </row>
    <row r="15" spans="1:15" x14ac:dyDescent="0.25">
      <c r="A15" s="2" t="s">
        <v>31</v>
      </c>
      <c r="B15" t="s">
        <v>32</v>
      </c>
      <c r="C15" s="3">
        <v>26431400</v>
      </c>
      <c r="D15" s="3">
        <v>17687500</v>
      </c>
      <c r="E15" s="3">
        <v>44118900</v>
      </c>
      <c r="F15" s="4">
        <v>22261556.010000002</v>
      </c>
      <c r="G15" s="3">
        <v>7742304800</v>
      </c>
      <c r="H15" s="5">
        <v>9.3992223E-2</v>
      </c>
      <c r="I15" s="4">
        <v>129210.55</v>
      </c>
      <c r="J15" s="4">
        <v>0</v>
      </c>
      <c r="K15" s="4">
        <v>129210.55</v>
      </c>
      <c r="L15" s="5">
        <v>0.99945796799999997</v>
      </c>
      <c r="M15" s="4">
        <v>129140.52</v>
      </c>
      <c r="N15" s="4">
        <v>0</v>
      </c>
      <c r="O15" s="4">
        <v>129140.52</v>
      </c>
    </row>
    <row r="16" spans="1:15" x14ac:dyDescent="0.25">
      <c r="A16" s="2">
        <v>10999</v>
      </c>
      <c r="B16" t="s">
        <v>33</v>
      </c>
      <c r="C16" s="3">
        <v>12935250</v>
      </c>
      <c r="D16" s="3">
        <v>26359300</v>
      </c>
      <c r="E16" s="3">
        <v>39294550</v>
      </c>
      <c r="F16" s="4">
        <v>22657594.329999998</v>
      </c>
      <c r="G16" s="3">
        <v>2581270708</v>
      </c>
      <c r="H16" s="5">
        <v>0.41059966799999997</v>
      </c>
      <c r="I16" s="4">
        <v>315037.71999999997</v>
      </c>
      <c r="J16" s="4">
        <v>0</v>
      </c>
      <c r="K16" s="4">
        <v>315037.71999999997</v>
      </c>
      <c r="L16" s="5">
        <v>0.99945796799999997</v>
      </c>
      <c r="M16" s="4">
        <v>314866.96000000002</v>
      </c>
      <c r="N16" s="4">
        <v>1451.03</v>
      </c>
      <c r="O16" s="4">
        <v>316317.99</v>
      </c>
    </row>
    <row r="17" spans="1:15" x14ac:dyDescent="0.25">
      <c r="A17" s="2">
        <v>11999</v>
      </c>
      <c r="B17" t="s">
        <v>34</v>
      </c>
      <c r="C17" s="3">
        <v>26755800</v>
      </c>
      <c r="D17" s="3">
        <v>28089800</v>
      </c>
      <c r="E17" s="3">
        <v>54845600</v>
      </c>
      <c r="F17" s="4">
        <v>30126072.920000002</v>
      </c>
      <c r="G17" s="3">
        <v>7177100331</v>
      </c>
      <c r="H17" s="5">
        <v>0.15312489400000001</v>
      </c>
      <c r="I17" s="4">
        <v>225400.88</v>
      </c>
      <c r="J17" s="4">
        <v>0</v>
      </c>
      <c r="K17" s="4">
        <v>225400.88</v>
      </c>
      <c r="L17" s="5">
        <v>0.99945796799999997</v>
      </c>
      <c r="M17" s="4">
        <v>225278.69</v>
      </c>
      <c r="N17" s="4">
        <v>760.63</v>
      </c>
      <c r="O17" s="4">
        <v>226039.32</v>
      </c>
    </row>
    <row r="18" spans="1:15" x14ac:dyDescent="0.25">
      <c r="A18" s="2">
        <v>12999</v>
      </c>
      <c r="B18" t="s">
        <v>35</v>
      </c>
      <c r="C18" s="3">
        <v>9843671</v>
      </c>
      <c r="D18" s="3">
        <v>5923700</v>
      </c>
      <c r="E18" s="3">
        <v>15767371</v>
      </c>
      <c r="F18" s="4">
        <v>9414672.8000000007</v>
      </c>
      <c r="G18" s="3">
        <v>1358532261</v>
      </c>
      <c r="H18" s="5">
        <v>0.15199505799999999</v>
      </c>
      <c r="I18" s="4">
        <v>109236.31</v>
      </c>
      <c r="J18" s="4">
        <v>0</v>
      </c>
      <c r="K18" s="4">
        <v>109236.31</v>
      </c>
      <c r="L18" s="5">
        <v>0.99945796799999997</v>
      </c>
      <c r="M18" s="4">
        <v>109177.11</v>
      </c>
      <c r="N18" s="4">
        <v>176.49</v>
      </c>
      <c r="O18" s="4">
        <v>109353.60000000001</v>
      </c>
    </row>
    <row r="19" spans="1:15" x14ac:dyDescent="0.25">
      <c r="A19" s="2">
        <v>13999</v>
      </c>
      <c r="B19" t="s">
        <v>36</v>
      </c>
      <c r="C19" s="3">
        <v>572392100</v>
      </c>
      <c r="D19" s="3">
        <v>143389800</v>
      </c>
      <c r="E19" s="3">
        <v>715781900</v>
      </c>
      <c r="F19" s="4">
        <v>270304929.69</v>
      </c>
      <c r="G19" s="3">
        <v>92301884217</v>
      </c>
      <c r="H19" s="5">
        <v>0.217875455</v>
      </c>
      <c r="I19" s="4">
        <v>1990625.23</v>
      </c>
      <c r="J19" s="4">
        <v>0</v>
      </c>
      <c r="K19" s="4">
        <v>1990625.23</v>
      </c>
      <c r="L19" s="5">
        <v>0.99945796799999997</v>
      </c>
      <c r="M19" s="4">
        <v>1989546.23</v>
      </c>
      <c r="N19" s="4">
        <v>91241.919999999998</v>
      </c>
      <c r="O19" s="4">
        <v>2080788.15</v>
      </c>
    </row>
    <row r="20" spans="1:15" x14ac:dyDescent="0.25">
      <c r="A20" s="2">
        <v>14999</v>
      </c>
      <c r="B20" t="s">
        <v>37</v>
      </c>
      <c r="C20" s="3">
        <v>38741668</v>
      </c>
      <c r="D20" s="3">
        <v>69264600</v>
      </c>
      <c r="E20" s="3">
        <v>108006268</v>
      </c>
      <c r="F20" s="4">
        <v>37509831.829999998</v>
      </c>
      <c r="G20" s="3">
        <v>8286918622</v>
      </c>
      <c r="H20" s="5">
        <v>0.20756084399999999</v>
      </c>
      <c r="I20" s="4">
        <v>445796.8</v>
      </c>
      <c r="J20" s="4">
        <v>0</v>
      </c>
      <c r="K20" s="4">
        <v>445796.8</v>
      </c>
      <c r="L20" s="5">
        <v>0.99945796799999997</v>
      </c>
      <c r="M20" s="4">
        <v>445555.15</v>
      </c>
      <c r="N20" s="4">
        <v>0</v>
      </c>
      <c r="O20" s="4">
        <v>445555.15</v>
      </c>
    </row>
    <row r="21" spans="1:15" x14ac:dyDescent="0.25">
      <c r="A21" s="2">
        <v>15999</v>
      </c>
      <c r="B21" t="s">
        <v>38</v>
      </c>
      <c r="C21" s="3">
        <v>21942740</v>
      </c>
      <c r="D21" s="3">
        <v>4208900</v>
      </c>
      <c r="E21" s="3">
        <v>26151640</v>
      </c>
      <c r="F21" s="4">
        <v>32157794.609999999</v>
      </c>
      <c r="G21" s="3">
        <v>9447692610</v>
      </c>
      <c r="H21" s="5">
        <v>6.9254570000000001E-2</v>
      </c>
      <c r="I21" s="4">
        <v>94479.89</v>
      </c>
      <c r="J21" s="4">
        <v>0</v>
      </c>
      <c r="K21" s="4">
        <v>94479.89</v>
      </c>
      <c r="L21" s="5">
        <v>0.99945796799999997</v>
      </c>
      <c r="M21" s="4">
        <v>94428.68</v>
      </c>
      <c r="N21" s="4">
        <v>0</v>
      </c>
      <c r="O21" s="4">
        <v>94428.68</v>
      </c>
    </row>
    <row r="22" spans="1:15" x14ac:dyDescent="0.25">
      <c r="A22" s="2">
        <v>16999</v>
      </c>
      <c r="B22" t="s">
        <v>39</v>
      </c>
      <c r="C22" s="3">
        <v>53250797</v>
      </c>
      <c r="D22" s="3">
        <v>22556400</v>
      </c>
      <c r="E22" s="3">
        <v>75807197</v>
      </c>
      <c r="F22" s="4">
        <v>19170271.850000001</v>
      </c>
      <c r="G22" s="3">
        <v>3700301643</v>
      </c>
      <c r="H22" s="5">
        <v>0.114136839</v>
      </c>
      <c r="I22" s="4">
        <v>401456.39</v>
      </c>
      <c r="J22" s="4">
        <v>0</v>
      </c>
      <c r="K22" s="4">
        <v>401456.39</v>
      </c>
      <c r="L22" s="5">
        <v>0.99945796799999997</v>
      </c>
      <c r="M22" s="4">
        <v>401238.78</v>
      </c>
      <c r="N22" s="4">
        <v>0</v>
      </c>
      <c r="O22" s="4">
        <v>401238.78</v>
      </c>
    </row>
    <row r="23" spans="1:15" x14ac:dyDescent="0.25">
      <c r="A23" s="2">
        <v>17999</v>
      </c>
      <c r="B23" t="s">
        <v>40</v>
      </c>
      <c r="C23" s="3">
        <v>20690200</v>
      </c>
      <c r="D23" s="3">
        <v>27730100</v>
      </c>
      <c r="E23" s="3">
        <v>48420300</v>
      </c>
      <c r="F23" s="4">
        <v>25269619.41</v>
      </c>
      <c r="G23" s="3">
        <v>4073211686</v>
      </c>
      <c r="H23" s="5">
        <v>0.18937688799999999</v>
      </c>
      <c r="I23" s="4">
        <v>302804.03999999998</v>
      </c>
      <c r="J23" s="4">
        <v>0</v>
      </c>
      <c r="K23" s="4">
        <v>302804.03999999998</v>
      </c>
      <c r="L23" s="5">
        <v>0.99945796799999997</v>
      </c>
      <c r="M23" s="4">
        <v>302639.92</v>
      </c>
      <c r="N23" s="4">
        <v>5877.12</v>
      </c>
      <c r="O23" s="4">
        <v>308517.03999999998</v>
      </c>
    </row>
    <row r="24" spans="1:15" x14ac:dyDescent="0.25">
      <c r="A24" s="2">
        <v>18999</v>
      </c>
      <c r="B24" t="s">
        <v>41</v>
      </c>
      <c r="C24" s="3">
        <v>117735255</v>
      </c>
      <c r="D24" s="3">
        <v>27749000</v>
      </c>
      <c r="E24" s="3">
        <v>145484255</v>
      </c>
      <c r="F24" s="4">
        <v>43784976.259999998</v>
      </c>
      <c r="G24" s="3">
        <v>11495429913</v>
      </c>
      <c r="H24" s="5">
        <v>8.1147661999999995E-2</v>
      </c>
      <c r="I24" s="4">
        <v>531991</v>
      </c>
      <c r="J24" s="4">
        <v>0</v>
      </c>
      <c r="K24" s="4">
        <v>531991</v>
      </c>
      <c r="L24" s="5">
        <v>0.99945796799999997</v>
      </c>
      <c r="M24" s="4">
        <v>531702.65</v>
      </c>
      <c r="N24" s="4">
        <v>33650.28</v>
      </c>
      <c r="O24" s="4">
        <v>565352.93000000005</v>
      </c>
    </row>
    <row r="25" spans="1:15" x14ac:dyDescent="0.25">
      <c r="A25" s="2">
        <v>19999</v>
      </c>
      <c r="B25" t="s">
        <v>42</v>
      </c>
      <c r="C25" s="3">
        <v>763400</v>
      </c>
      <c r="D25" s="3">
        <v>67700</v>
      </c>
      <c r="E25" s="3">
        <v>831100</v>
      </c>
      <c r="F25" s="4">
        <v>6206002.96</v>
      </c>
      <c r="G25" s="3">
        <v>701915025</v>
      </c>
      <c r="H25" s="5">
        <v>6.4446805999999995E-2</v>
      </c>
      <c r="I25" s="4">
        <v>7578.43</v>
      </c>
      <c r="J25" s="4">
        <v>0</v>
      </c>
      <c r="K25" s="4">
        <v>7578.43</v>
      </c>
      <c r="L25" s="5">
        <v>0.99945796799999997</v>
      </c>
      <c r="M25" s="4">
        <v>7574.31</v>
      </c>
      <c r="N25" s="4">
        <v>0</v>
      </c>
      <c r="O25" s="4">
        <v>7574.31</v>
      </c>
    </row>
    <row r="26" spans="1:15" x14ac:dyDescent="0.25">
      <c r="A26" s="2">
        <v>20999</v>
      </c>
      <c r="B26" t="s">
        <v>43</v>
      </c>
      <c r="C26" s="3">
        <v>76713990</v>
      </c>
      <c r="D26" s="3">
        <v>60736700</v>
      </c>
      <c r="E26" s="3">
        <v>137450690</v>
      </c>
      <c r="F26" s="4">
        <v>52605885.689999998</v>
      </c>
      <c r="G26" s="3">
        <v>8739669110</v>
      </c>
      <c r="H26" s="5">
        <v>0.20145869499999999</v>
      </c>
      <c r="I26" s="4">
        <v>825856.89</v>
      </c>
      <c r="J26" s="4">
        <v>0</v>
      </c>
      <c r="K26" s="4">
        <v>825856.89</v>
      </c>
      <c r="L26" s="5">
        <v>0.99945796799999997</v>
      </c>
      <c r="M26" s="4">
        <v>825409.27</v>
      </c>
      <c r="N26" s="4">
        <v>37121.199999999997</v>
      </c>
      <c r="O26" s="4">
        <v>862530.47</v>
      </c>
    </row>
    <row r="27" spans="1:15" x14ac:dyDescent="0.25">
      <c r="A27" s="2">
        <v>21999</v>
      </c>
      <c r="B27" t="s">
        <v>44</v>
      </c>
      <c r="C27" s="3">
        <v>4764100</v>
      </c>
      <c r="D27" s="3">
        <v>472200</v>
      </c>
      <c r="E27" s="3">
        <v>5236300</v>
      </c>
      <c r="F27" s="4">
        <v>6277173.5899999999</v>
      </c>
      <c r="G27" s="3">
        <v>1351622519</v>
      </c>
      <c r="H27" s="5">
        <v>7.1262942999999995E-2</v>
      </c>
      <c r="I27" s="4">
        <v>22759.17</v>
      </c>
      <c r="J27" s="4">
        <v>0</v>
      </c>
      <c r="K27" s="4">
        <v>22759.17</v>
      </c>
      <c r="L27" s="5">
        <v>0.99945796799999997</v>
      </c>
      <c r="M27" s="4">
        <v>22746.83</v>
      </c>
      <c r="N27" s="4">
        <v>0</v>
      </c>
      <c r="O27" s="4">
        <v>22746.83</v>
      </c>
    </row>
    <row r="28" spans="1:15" x14ac:dyDescent="0.25">
      <c r="A28" s="2">
        <v>22999</v>
      </c>
      <c r="B28" t="s">
        <v>45</v>
      </c>
      <c r="C28" s="3">
        <v>17545144</v>
      </c>
      <c r="D28" s="3">
        <v>8450200</v>
      </c>
      <c r="E28" s="3">
        <v>25995344</v>
      </c>
      <c r="F28" s="4">
        <v>16545188.09</v>
      </c>
      <c r="G28" s="3">
        <v>4010838762</v>
      </c>
      <c r="H28" s="5">
        <v>0.22619392399999999</v>
      </c>
      <c r="I28" s="4">
        <v>107156.47</v>
      </c>
      <c r="J28" s="4">
        <v>0</v>
      </c>
      <c r="K28" s="4">
        <v>107156.47</v>
      </c>
      <c r="L28" s="5">
        <v>0.99945796799999997</v>
      </c>
      <c r="M28" s="4">
        <v>107098.4</v>
      </c>
      <c r="N28" s="4">
        <v>13067.02</v>
      </c>
      <c r="O28" s="4">
        <v>120165.42</v>
      </c>
    </row>
    <row r="29" spans="1:15" x14ac:dyDescent="0.25">
      <c r="A29" s="2">
        <v>23999</v>
      </c>
      <c r="B29" t="s">
        <v>46</v>
      </c>
      <c r="C29" s="3">
        <v>12307097</v>
      </c>
      <c r="D29" s="3">
        <v>23674200</v>
      </c>
      <c r="E29" s="3">
        <v>35981297</v>
      </c>
      <c r="F29" s="4">
        <v>19473583.690000001</v>
      </c>
      <c r="G29" s="3">
        <v>4075503593</v>
      </c>
      <c r="H29" s="5">
        <v>0.127572665</v>
      </c>
      <c r="I29" s="4">
        <v>169646.28</v>
      </c>
      <c r="J29" s="4">
        <v>0</v>
      </c>
      <c r="K29" s="4">
        <v>169646.28</v>
      </c>
      <c r="L29" s="5">
        <v>0.99945796799999997</v>
      </c>
      <c r="M29" s="4">
        <v>169554.33</v>
      </c>
      <c r="N29" s="4">
        <v>279.12</v>
      </c>
      <c r="O29" s="4">
        <v>169833.45</v>
      </c>
    </row>
    <row r="30" spans="1:15" x14ac:dyDescent="0.25">
      <c r="A30" s="2">
        <v>24999</v>
      </c>
      <c r="B30" t="s">
        <v>47</v>
      </c>
      <c r="C30" s="3">
        <v>5742895</v>
      </c>
      <c r="D30" s="3">
        <v>2934400</v>
      </c>
      <c r="E30" s="3">
        <v>8677295</v>
      </c>
      <c r="F30" s="4">
        <v>18627702.73</v>
      </c>
      <c r="G30" s="3">
        <v>2420609808</v>
      </c>
      <c r="H30" s="5">
        <v>0.11906747600000001</v>
      </c>
      <c r="I30" s="4">
        <v>68242.52</v>
      </c>
      <c r="J30" s="4">
        <v>0</v>
      </c>
      <c r="K30" s="4">
        <v>68242.52</v>
      </c>
      <c r="L30" s="5">
        <v>0.99945796799999997</v>
      </c>
      <c r="M30" s="4">
        <v>68205.53</v>
      </c>
      <c r="N30" s="4">
        <v>862.39</v>
      </c>
      <c r="O30" s="4">
        <v>69067.92</v>
      </c>
    </row>
    <row r="31" spans="1:15" x14ac:dyDescent="0.25">
      <c r="A31" s="2">
        <v>25999</v>
      </c>
      <c r="B31" t="s">
        <v>48</v>
      </c>
      <c r="C31" s="3">
        <v>14783800</v>
      </c>
      <c r="D31" s="3">
        <v>7569400</v>
      </c>
      <c r="E31" s="3">
        <v>22353200</v>
      </c>
      <c r="F31" s="4">
        <v>18205402.469999999</v>
      </c>
      <c r="G31" s="3">
        <v>2588692250</v>
      </c>
      <c r="H31" s="5">
        <v>0.22513849999999999</v>
      </c>
      <c r="I31" s="4">
        <v>152613.4</v>
      </c>
      <c r="J31" s="4">
        <v>0</v>
      </c>
      <c r="K31" s="4">
        <v>152613.4</v>
      </c>
      <c r="L31" s="5">
        <v>0.99945796799999997</v>
      </c>
      <c r="M31" s="4">
        <v>152530.68</v>
      </c>
      <c r="N31" s="4">
        <v>68.739999999999995</v>
      </c>
      <c r="O31" s="4">
        <v>152599.42000000001</v>
      </c>
    </row>
    <row r="32" spans="1:15" x14ac:dyDescent="0.25">
      <c r="A32" s="2">
        <v>26999</v>
      </c>
      <c r="B32" t="s">
        <v>49</v>
      </c>
      <c r="C32" s="3">
        <v>4504800</v>
      </c>
      <c r="D32" s="3">
        <v>448600</v>
      </c>
      <c r="E32" s="3">
        <v>4953400</v>
      </c>
      <c r="F32" s="4">
        <v>5699331.9500000002</v>
      </c>
      <c r="G32" s="3">
        <v>1018332340</v>
      </c>
      <c r="H32" s="5">
        <v>6.9512104000000005E-2</v>
      </c>
      <c r="I32" s="4">
        <v>30102.14</v>
      </c>
      <c r="J32" s="4">
        <v>0</v>
      </c>
      <c r="K32" s="4">
        <v>30102.14</v>
      </c>
      <c r="L32" s="5">
        <v>0.99945796799999997</v>
      </c>
      <c r="M32" s="4">
        <v>30085.82</v>
      </c>
      <c r="N32" s="4">
        <v>0</v>
      </c>
      <c r="O32" s="4">
        <v>30085.82</v>
      </c>
    </row>
    <row r="33" spans="1:15" x14ac:dyDescent="0.25">
      <c r="A33" s="2">
        <v>27999</v>
      </c>
      <c r="B33" t="s">
        <v>50</v>
      </c>
      <c r="C33" s="3">
        <v>12061700</v>
      </c>
      <c r="D33" s="3">
        <v>3903800</v>
      </c>
      <c r="E33" s="3">
        <v>15965500</v>
      </c>
      <c r="F33" s="4">
        <v>11683450.84</v>
      </c>
      <c r="G33" s="3">
        <v>1830506420</v>
      </c>
      <c r="H33" s="5">
        <v>0.17746762299999999</v>
      </c>
      <c r="I33" s="4">
        <v>113653.45</v>
      </c>
      <c r="J33" s="4">
        <v>0</v>
      </c>
      <c r="K33" s="4">
        <v>113653.45</v>
      </c>
      <c r="L33" s="5">
        <v>0.99945796799999997</v>
      </c>
      <c r="M33" s="4">
        <v>113591.87</v>
      </c>
      <c r="N33" s="4">
        <v>1011.05</v>
      </c>
      <c r="O33" s="4">
        <v>114602.92</v>
      </c>
    </row>
    <row r="34" spans="1:15" x14ac:dyDescent="0.25">
      <c r="A34" s="2">
        <v>28999</v>
      </c>
      <c r="B34" t="s">
        <v>51</v>
      </c>
      <c r="C34" s="3">
        <v>35399263</v>
      </c>
      <c r="D34" s="3">
        <v>36763300</v>
      </c>
      <c r="E34" s="3">
        <v>72162563</v>
      </c>
      <c r="F34" s="4">
        <v>36476642.880000003</v>
      </c>
      <c r="G34" s="3">
        <v>9399892455</v>
      </c>
      <c r="H34" s="5">
        <v>0.11361710899999999</v>
      </c>
      <c r="I34" s="4">
        <v>262878.89</v>
      </c>
      <c r="J34" s="4">
        <v>0</v>
      </c>
      <c r="K34" s="4">
        <v>262878.89</v>
      </c>
      <c r="L34" s="5">
        <v>0.99945796799999997</v>
      </c>
      <c r="M34" s="4">
        <v>262736.39</v>
      </c>
      <c r="N34" s="4">
        <v>30203.09</v>
      </c>
      <c r="O34" s="4">
        <v>292939.48</v>
      </c>
    </row>
    <row r="35" spans="1:15" x14ac:dyDescent="0.25">
      <c r="A35" s="2">
        <v>29999</v>
      </c>
      <c r="B35" t="s">
        <v>52</v>
      </c>
      <c r="C35" s="3">
        <v>9251416</v>
      </c>
      <c r="D35" s="3">
        <v>8894200</v>
      </c>
      <c r="E35" s="3">
        <v>18145616</v>
      </c>
      <c r="F35" s="4">
        <v>19271177.449999999</v>
      </c>
      <c r="G35" s="3">
        <v>2920111835</v>
      </c>
      <c r="H35" s="5">
        <v>0.202699137</v>
      </c>
      <c r="I35" s="4">
        <v>113715.47</v>
      </c>
      <c r="J35" s="4">
        <v>0</v>
      </c>
      <c r="K35" s="4">
        <v>113715.47</v>
      </c>
      <c r="L35" s="5">
        <v>0.99945796799999997</v>
      </c>
      <c r="M35" s="4">
        <v>113653.83</v>
      </c>
      <c r="N35" s="4">
        <v>0</v>
      </c>
      <c r="O35" s="4">
        <v>113653.83</v>
      </c>
    </row>
    <row r="36" spans="1:15" x14ac:dyDescent="0.25">
      <c r="A36" s="2">
        <v>30999</v>
      </c>
      <c r="B36" t="s">
        <v>53</v>
      </c>
      <c r="C36" s="3">
        <v>148174300</v>
      </c>
      <c r="D36" s="3">
        <v>27275000</v>
      </c>
      <c r="E36" s="3">
        <v>175449300</v>
      </c>
      <c r="F36" s="4">
        <v>85466356.719999999</v>
      </c>
      <c r="G36" s="3">
        <v>19759213460</v>
      </c>
      <c r="H36" s="5">
        <v>5.6525780999999997E-2</v>
      </c>
      <c r="I36" s="4">
        <v>757778.97</v>
      </c>
      <c r="J36" s="4">
        <v>0</v>
      </c>
      <c r="K36" s="4">
        <v>757778.97</v>
      </c>
      <c r="L36" s="5">
        <v>0.99945796799999997</v>
      </c>
      <c r="M36" s="4">
        <v>757368.23</v>
      </c>
      <c r="N36" s="4">
        <v>1.35</v>
      </c>
      <c r="O36" s="4">
        <v>757369.58</v>
      </c>
    </row>
    <row r="37" spans="1:15" x14ac:dyDescent="0.25">
      <c r="A37" s="2">
        <v>31999</v>
      </c>
      <c r="B37" t="s">
        <v>54</v>
      </c>
      <c r="C37" s="3">
        <v>8063000</v>
      </c>
      <c r="D37" s="3">
        <v>7086300</v>
      </c>
      <c r="E37" s="3">
        <v>15149300</v>
      </c>
      <c r="F37" s="4">
        <v>13383194.439999999</v>
      </c>
      <c r="G37" s="3">
        <v>2163592846</v>
      </c>
      <c r="H37" s="5">
        <v>8.8980729999999994E-2</v>
      </c>
      <c r="I37" s="4">
        <v>86425.08</v>
      </c>
      <c r="J37" s="4">
        <v>0</v>
      </c>
      <c r="K37" s="4">
        <v>86425.08</v>
      </c>
      <c r="L37" s="5">
        <v>0.99945796799999997</v>
      </c>
      <c r="M37" s="4">
        <v>86378.23</v>
      </c>
      <c r="N37" s="4">
        <v>1831.59</v>
      </c>
      <c r="O37" s="4">
        <v>88209.82</v>
      </c>
    </row>
    <row r="38" spans="1:15" x14ac:dyDescent="0.25">
      <c r="A38" s="2">
        <v>32999</v>
      </c>
      <c r="B38" t="s">
        <v>55</v>
      </c>
      <c r="C38" s="3">
        <v>115114340</v>
      </c>
      <c r="D38" s="3">
        <v>19496700</v>
      </c>
      <c r="E38" s="3">
        <v>134611040</v>
      </c>
      <c r="F38" s="4">
        <v>40672857.5</v>
      </c>
      <c r="G38" s="3">
        <v>12515800833</v>
      </c>
      <c r="H38" s="5">
        <v>6.3933082000000002E-2</v>
      </c>
      <c r="I38" s="4">
        <v>402373.42</v>
      </c>
      <c r="J38" s="4">
        <v>0</v>
      </c>
      <c r="K38" s="4">
        <v>402373.42</v>
      </c>
      <c r="L38" s="5">
        <v>0.99945796799999997</v>
      </c>
      <c r="M38" s="4">
        <v>402155.3</v>
      </c>
      <c r="N38" s="4">
        <v>823.62</v>
      </c>
      <c r="O38" s="4">
        <v>402978.92</v>
      </c>
    </row>
    <row r="39" spans="1:15" x14ac:dyDescent="0.25">
      <c r="A39" s="2">
        <v>33999</v>
      </c>
      <c r="B39" t="s">
        <v>56</v>
      </c>
      <c r="C39" s="3">
        <v>3747600</v>
      </c>
      <c r="D39" s="3">
        <v>5072500</v>
      </c>
      <c r="E39" s="3">
        <v>8820100</v>
      </c>
      <c r="F39" s="4">
        <v>10512916.880000001</v>
      </c>
      <c r="G39" s="3">
        <v>1421716400</v>
      </c>
      <c r="H39" s="5">
        <v>0.211470293</v>
      </c>
      <c r="I39" s="4">
        <v>66381.789999999994</v>
      </c>
      <c r="J39" s="4">
        <v>0</v>
      </c>
      <c r="K39" s="4">
        <v>66381.789999999994</v>
      </c>
      <c r="L39" s="5">
        <v>0.99945796799999997</v>
      </c>
      <c r="M39" s="4">
        <v>66345.8</v>
      </c>
      <c r="N39" s="4">
        <v>33661.279999999999</v>
      </c>
      <c r="O39" s="4">
        <v>100007.08</v>
      </c>
    </row>
    <row r="40" spans="1:15" x14ac:dyDescent="0.25">
      <c r="A40" s="2">
        <v>34999</v>
      </c>
      <c r="B40" t="s">
        <v>57</v>
      </c>
      <c r="C40" s="3">
        <v>7188235</v>
      </c>
      <c r="D40" s="3">
        <v>2966200</v>
      </c>
      <c r="E40" s="3">
        <v>10154435</v>
      </c>
      <c r="F40" s="4">
        <v>12058795.119999999</v>
      </c>
      <c r="G40" s="3">
        <v>1891419143</v>
      </c>
      <c r="H40" s="5">
        <v>0.123345078</v>
      </c>
      <c r="I40" s="4">
        <v>65545.289999999994</v>
      </c>
      <c r="J40" s="4">
        <v>0</v>
      </c>
      <c r="K40" s="4">
        <v>65545.289999999994</v>
      </c>
      <c r="L40" s="5">
        <v>0.99945796799999997</v>
      </c>
      <c r="M40" s="4">
        <v>65509.760000000002</v>
      </c>
      <c r="N40" s="4">
        <v>2912.85</v>
      </c>
      <c r="O40" s="4">
        <v>68422.61</v>
      </c>
    </row>
    <row r="41" spans="1:15" x14ac:dyDescent="0.25">
      <c r="A41" s="2">
        <v>35999</v>
      </c>
      <c r="B41" t="s">
        <v>58</v>
      </c>
      <c r="C41" s="3">
        <v>10402182</v>
      </c>
      <c r="D41" s="3">
        <v>7596600</v>
      </c>
      <c r="E41" s="3">
        <v>17998782</v>
      </c>
      <c r="F41" s="4">
        <v>16287314.02</v>
      </c>
      <c r="G41" s="3">
        <v>2684667767</v>
      </c>
      <c r="H41" s="5">
        <v>0.106719465</v>
      </c>
      <c r="I41" s="4">
        <v>114810.02</v>
      </c>
      <c r="J41" s="4">
        <v>0</v>
      </c>
      <c r="K41" s="4">
        <v>114810.02</v>
      </c>
      <c r="L41" s="5">
        <v>0.99945796799999997</v>
      </c>
      <c r="M41" s="4">
        <v>114747.81</v>
      </c>
      <c r="N41" s="4">
        <v>31228.13</v>
      </c>
      <c r="O41" s="4">
        <v>145975.94</v>
      </c>
    </row>
    <row r="42" spans="1:15" x14ac:dyDescent="0.25">
      <c r="A42" s="2">
        <v>36999</v>
      </c>
      <c r="B42" t="s">
        <v>59</v>
      </c>
      <c r="C42" s="3">
        <v>42979236</v>
      </c>
      <c r="D42" s="3">
        <v>29961800</v>
      </c>
      <c r="E42" s="3">
        <v>72941036</v>
      </c>
      <c r="F42" s="4">
        <v>33778220.539999999</v>
      </c>
      <c r="G42" s="3">
        <v>7309971645</v>
      </c>
      <c r="H42" s="5">
        <v>0.15984640999999999</v>
      </c>
      <c r="I42" s="4">
        <v>310319.17</v>
      </c>
      <c r="J42" s="4">
        <v>0</v>
      </c>
      <c r="K42" s="4">
        <v>310319.17</v>
      </c>
      <c r="L42" s="5">
        <v>0.99945796799999997</v>
      </c>
      <c r="M42" s="4">
        <v>310150.99</v>
      </c>
      <c r="N42" s="4">
        <v>3947.19</v>
      </c>
      <c r="O42" s="4">
        <v>314098.18</v>
      </c>
    </row>
    <row r="43" spans="1:15" x14ac:dyDescent="0.25">
      <c r="A43" s="2">
        <v>37999</v>
      </c>
      <c r="B43" t="s">
        <v>60</v>
      </c>
      <c r="C43" s="3">
        <v>92697887</v>
      </c>
      <c r="D43" s="3">
        <v>60235400</v>
      </c>
      <c r="E43" s="3">
        <v>152933287</v>
      </c>
      <c r="F43" s="4">
        <v>63541566.390000001</v>
      </c>
      <c r="G43" s="3">
        <v>12978173737</v>
      </c>
      <c r="H43" s="5">
        <v>0.30529891100000001</v>
      </c>
      <c r="I43" s="4">
        <v>732607.52</v>
      </c>
      <c r="J43" s="4">
        <v>0</v>
      </c>
      <c r="K43" s="4">
        <v>732607.52</v>
      </c>
      <c r="L43" s="5">
        <v>0.99945796799999997</v>
      </c>
      <c r="M43" s="4">
        <v>732210.41</v>
      </c>
      <c r="N43" s="4">
        <v>64013.59</v>
      </c>
      <c r="O43" s="4">
        <v>796224</v>
      </c>
    </row>
    <row r="44" spans="1:15" x14ac:dyDescent="0.25">
      <c r="A44" s="2">
        <v>38999</v>
      </c>
      <c r="B44" t="s">
        <v>61</v>
      </c>
      <c r="C44" s="3">
        <v>20654344</v>
      </c>
      <c r="D44" s="3">
        <v>11692200</v>
      </c>
      <c r="E44" s="3">
        <v>32346544</v>
      </c>
      <c r="F44" s="4">
        <v>22142548.82</v>
      </c>
      <c r="G44" s="3">
        <v>4105953370</v>
      </c>
      <c r="H44" s="5">
        <v>0.13579771700000001</v>
      </c>
      <c r="I44" s="4">
        <v>165960.49</v>
      </c>
      <c r="J44" s="4">
        <v>0</v>
      </c>
      <c r="K44" s="4">
        <v>165960.49</v>
      </c>
      <c r="L44" s="5">
        <v>0.99945796799999997</v>
      </c>
      <c r="M44" s="4">
        <v>165870.54</v>
      </c>
      <c r="N44" s="4">
        <v>7426.63</v>
      </c>
      <c r="O44" s="4">
        <v>173297.17</v>
      </c>
    </row>
    <row r="45" spans="1:15" x14ac:dyDescent="0.25">
      <c r="A45" s="2">
        <v>39999</v>
      </c>
      <c r="B45" t="s">
        <v>62</v>
      </c>
      <c r="C45" s="3">
        <v>4278771</v>
      </c>
      <c r="D45" s="3">
        <v>8143500</v>
      </c>
      <c r="E45" s="3">
        <v>12422271</v>
      </c>
      <c r="F45" s="4">
        <v>15249982.18</v>
      </c>
      <c r="G45" s="3">
        <v>1905808022</v>
      </c>
      <c r="H45" s="5">
        <v>0.156812901</v>
      </c>
      <c r="I45" s="4">
        <v>109235.94</v>
      </c>
      <c r="J45" s="4">
        <v>0</v>
      </c>
      <c r="K45" s="4">
        <v>109235.94</v>
      </c>
      <c r="L45" s="5">
        <v>0.99945796799999997</v>
      </c>
      <c r="M45" s="4">
        <v>109176.71</v>
      </c>
      <c r="N45" s="4">
        <v>0</v>
      </c>
      <c r="O45" s="4">
        <v>109176.71</v>
      </c>
    </row>
    <row r="46" spans="1:15" x14ac:dyDescent="0.25">
      <c r="A46" s="2">
        <v>40999</v>
      </c>
      <c r="B46" t="s">
        <v>63</v>
      </c>
      <c r="C46" s="3">
        <v>769142896</v>
      </c>
      <c r="D46" s="3">
        <v>230045300</v>
      </c>
      <c r="E46" s="3">
        <v>999188196</v>
      </c>
      <c r="F46" s="4">
        <v>314572772.45999998</v>
      </c>
      <c r="G46" s="3">
        <v>81498072450</v>
      </c>
      <c r="H46" s="5">
        <v>7.1685229000000003E-2</v>
      </c>
      <c r="I46" s="4">
        <v>3971259.48</v>
      </c>
      <c r="J46" s="4">
        <v>0</v>
      </c>
      <c r="K46" s="4">
        <v>3971259.48</v>
      </c>
      <c r="L46" s="5">
        <v>0.99945796799999997</v>
      </c>
      <c r="M46" s="4">
        <v>3969106.93</v>
      </c>
      <c r="N46" s="4">
        <v>86345.11</v>
      </c>
      <c r="O46" s="4">
        <v>4055452.04</v>
      </c>
    </row>
    <row r="47" spans="1:15" x14ac:dyDescent="0.25">
      <c r="A47" s="2">
        <v>41999</v>
      </c>
      <c r="B47" t="s">
        <v>64</v>
      </c>
      <c r="C47" s="3">
        <v>24395922</v>
      </c>
      <c r="D47" s="3">
        <v>33273700</v>
      </c>
      <c r="E47" s="3">
        <v>57669622</v>
      </c>
      <c r="F47" s="4">
        <v>23048400.710000001</v>
      </c>
      <c r="G47" s="3">
        <v>4218192517</v>
      </c>
      <c r="H47" s="5">
        <v>0.21205028200000001</v>
      </c>
      <c r="I47" s="4">
        <v>299505.82</v>
      </c>
      <c r="J47" s="4">
        <v>0</v>
      </c>
      <c r="K47" s="4">
        <v>299505.82</v>
      </c>
      <c r="L47" s="5">
        <v>0.99945796799999997</v>
      </c>
      <c r="M47" s="4">
        <v>299343.49</v>
      </c>
      <c r="N47" s="4">
        <v>1831.59</v>
      </c>
      <c r="O47" s="4">
        <v>301175.08</v>
      </c>
    </row>
    <row r="48" spans="1:15" x14ac:dyDescent="0.25">
      <c r="A48" s="2">
        <v>42999</v>
      </c>
      <c r="B48" t="s">
        <v>65</v>
      </c>
      <c r="C48" s="3">
        <v>10053960</v>
      </c>
      <c r="D48" s="3">
        <v>5471500</v>
      </c>
      <c r="E48" s="3">
        <v>15525460</v>
      </c>
      <c r="F48" s="4">
        <v>22155577.100000001</v>
      </c>
      <c r="G48" s="3">
        <v>4777093860</v>
      </c>
      <c r="H48" s="5">
        <v>0.141339356</v>
      </c>
      <c r="I48" s="4">
        <v>78765.320000000007</v>
      </c>
      <c r="J48" s="4">
        <v>0</v>
      </c>
      <c r="K48" s="4">
        <v>78765.320000000007</v>
      </c>
      <c r="L48" s="5">
        <v>0.99945796799999997</v>
      </c>
      <c r="M48" s="4">
        <v>78722.649999999994</v>
      </c>
      <c r="N48" s="4">
        <v>31.97</v>
      </c>
      <c r="O48" s="4">
        <v>78754.62</v>
      </c>
    </row>
    <row r="49" spans="1:15" x14ac:dyDescent="0.25">
      <c r="A49" s="2">
        <v>43999</v>
      </c>
      <c r="B49" t="s">
        <v>66</v>
      </c>
      <c r="C49" s="3">
        <v>29176740</v>
      </c>
      <c r="D49" s="3">
        <v>7040300</v>
      </c>
      <c r="E49" s="3">
        <v>36217040</v>
      </c>
      <c r="F49" s="4">
        <v>19194720.289999999</v>
      </c>
      <c r="G49" s="3">
        <v>7868482319</v>
      </c>
      <c r="H49" s="5">
        <v>5.1135989E-2</v>
      </c>
      <c r="I49" s="4">
        <v>88585.82</v>
      </c>
      <c r="J49" s="4">
        <v>0</v>
      </c>
      <c r="K49" s="4">
        <v>88585.82</v>
      </c>
      <c r="L49" s="5">
        <v>0.99945796799999997</v>
      </c>
      <c r="M49" s="4">
        <v>88537.79</v>
      </c>
      <c r="N49" s="4">
        <v>0</v>
      </c>
      <c r="O49" s="4">
        <v>88537.79</v>
      </c>
    </row>
    <row r="50" spans="1:15" x14ac:dyDescent="0.25">
      <c r="A50" s="2">
        <v>44999</v>
      </c>
      <c r="B50" t="s">
        <v>67</v>
      </c>
      <c r="C50" s="3">
        <v>165636900</v>
      </c>
      <c r="D50" s="3">
        <v>78842200</v>
      </c>
      <c r="E50" s="3">
        <v>244479100</v>
      </c>
      <c r="F50" s="4">
        <v>71568264.590000004</v>
      </c>
      <c r="G50" s="3">
        <v>21298072302</v>
      </c>
      <c r="H50" s="5">
        <v>0.13095497</v>
      </c>
      <c r="I50" s="4">
        <v>829135.75</v>
      </c>
      <c r="J50" s="4">
        <v>0</v>
      </c>
      <c r="K50" s="4">
        <v>829135.75</v>
      </c>
      <c r="L50" s="5">
        <v>0.99945796799999997</v>
      </c>
      <c r="M50" s="4">
        <v>828686.33</v>
      </c>
      <c r="N50" s="4">
        <v>0</v>
      </c>
      <c r="O50" s="4">
        <v>828686.33</v>
      </c>
    </row>
    <row r="51" spans="1:15" x14ac:dyDescent="0.25">
      <c r="A51" s="2">
        <v>45999</v>
      </c>
      <c r="B51" t="s">
        <v>68</v>
      </c>
      <c r="C51" s="3">
        <v>70703266</v>
      </c>
      <c r="D51" s="3">
        <v>41471900</v>
      </c>
      <c r="E51" s="3">
        <v>112175166</v>
      </c>
      <c r="F51" s="4">
        <v>23727661.16</v>
      </c>
      <c r="G51" s="3">
        <v>15093028123</v>
      </c>
      <c r="H51" s="5">
        <v>2.7135665999999999E-2</v>
      </c>
      <c r="I51" s="4">
        <v>173372.45</v>
      </c>
      <c r="J51" s="4">
        <v>0</v>
      </c>
      <c r="K51" s="4">
        <v>173372.45</v>
      </c>
      <c r="L51" s="5">
        <v>0.99945796799999997</v>
      </c>
      <c r="M51" s="4">
        <v>173278.45</v>
      </c>
      <c r="N51" s="4">
        <v>2296.8200000000002</v>
      </c>
      <c r="O51" s="4">
        <v>175575.27</v>
      </c>
    </row>
    <row r="52" spans="1:15" x14ac:dyDescent="0.25">
      <c r="A52" s="2">
        <v>46999</v>
      </c>
      <c r="B52" t="s">
        <v>69</v>
      </c>
      <c r="C52" s="3">
        <v>3357899</v>
      </c>
      <c r="D52" s="3">
        <v>1302800</v>
      </c>
      <c r="E52" s="3">
        <v>4660699</v>
      </c>
      <c r="F52" s="4">
        <v>5843171.46</v>
      </c>
      <c r="G52" s="3">
        <v>728470299</v>
      </c>
      <c r="H52" s="5">
        <v>9.0803212999999994E-2</v>
      </c>
      <c r="I52" s="4">
        <v>41182.14</v>
      </c>
      <c r="J52" s="4">
        <v>0</v>
      </c>
      <c r="K52" s="4">
        <v>41182.14</v>
      </c>
      <c r="L52" s="5">
        <v>0.99945796799999997</v>
      </c>
      <c r="M52" s="4">
        <v>41159.839999999997</v>
      </c>
      <c r="N52" s="4">
        <v>0</v>
      </c>
      <c r="O52" s="4">
        <v>41159.839999999997</v>
      </c>
    </row>
    <row r="53" spans="1:15" x14ac:dyDescent="0.25">
      <c r="A53" s="2">
        <v>47999</v>
      </c>
      <c r="B53" t="s">
        <v>70</v>
      </c>
      <c r="C53" s="3">
        <v>15175570</v>
      </c>
      <c r="D53" s="3">
        <v>7102600</v>
      </c>
      <c r="E53" s="3">
        <v>22278170</v>
      </c>
      <c r="F53" s="4">
        <v>21762264.48</v>
      </c>
      <c r="G53" s="3">
        <v>4607515718</v>
      </c>
      <c r="H53" s="5">
        <v>0.12569380799999999</v>
      </c>
      <c r="I53" s="4">
        <v>102436.54</v>
      </c>
      <c r="J53" s="4">
        <v>0</v>
      </c>
      <c r="K53" s="4">
        <v>102436.54</v>
      </c>
      <c r="L53" s="5">
        <v>0.99945796799999997</v>
      </c>
      <c r="M53" s="4">
        <v>102381</v>
      </c>
      <c r="N53" s="4">
        <v>1510.02</v>
      </c>
      <c r="O53" s="4">
        <v>103891.02</v>
      </c>
    </row>
    <row r="54" spans="1:15" x14ac:dyDescent="0.25">
      <c r="A54" s="2">
        <v>48999</v>
      </c>
      <c r="B54" t="s">
        <v>71</v>
      </c>
      <c r="C54" s="3">
        <v>11611200</v>
      </c>
      <c r="D54" s="3">
        <v>17917800</v>
      </c>
      <c r="E54" s="3">
        <v>29529000</v>
      </c>
      <c r="F54" s="4">
        <v>24493168.039999999</v>
      </c>
      <c r="G54" s="3">
        <v>6071366790</v>
      </c>
      <c r="H54" s="5">
        <v>0.151316225</v>
      </c>
      <c r="I54" s="4">
        <v>110728.96000000001</v>
      </c>
      <c r="J54" s="4">
        <v>0</v>
      </c>
      <c r="K54" s="4">
        <v>110728.96000000001</v>
      </c>
      <c r="L54" s="5">
        <v>0.99945796799999997</v>
      </c>
      <c r="M54" s="4">
        <v>110668.97</v>
      </c>
      <c r="N54" s="4">
        <v>0</v>
      </c>
      <c r="O54" s="4">
        <v>110668.97</v>
      </c>
    </row>
    <row r="55" spans="1:15" x14ac:dyDescent="0.25">
      <c r="A55" s="2">
        <v>49999</v>
      </c>
      <c r="B55" t="s">
        <v>72</v>
      </c>
      <c r="C55" s="3">
        <v>69777750</v>
      </c>
      <c r="D55" s="3">
        <v>36357700</v>
      </c>
      <c r="E55" s="3">
        <v>106135450</v>
      </c>
      <c r="F55" s="4">
        <v>37409321.039999999</v>
      </c>
      <c r="G55" s="3">
        <v>7651297060</v>
      </c>
      <c r="H55" s="5">
        <v>0.143733208</v>
      </c>
      <c r="I55" s="4">
        <v>495336.85</v>
      </c>
      <c r="J55" s="4">
        <v>0</v>
      </c>
      <c r="K55" s="4">
        <v>495336.85</v>
      </c>
      <c r="L55" s="5">
        <v>0.99945796799999997</v>
      </c>
      <c r="M55" s="4">
        <v>495068.37</v>
      </c>
      <c r="N55" s="4">
        <v>0</v>
      </c>
      <c r="O55" s="4">
        <v>495068.37</v>
      </c>
    </row>
    <row r="56" spans="1:15" x14ac:dyDescent="0.25">
      <c r="A56" s="2">
        <v>50999</v>
      </c>
      <c r="B56" t="s">
        <v>73</v>
      </c>
      <c r="C56" s="3">
        <v>5205047</v>
      </c>
      <c r="D56" s="3">
        <v>1889800</v>
      </c>
      <c r="E56" s="3">
        <v>7094847</v>
      </c>
      <c r="F56" s="4">
        <v>11970325.09</v>
      </c>
      <c r="G56" s="3">
        <v>1582065750</v>
      </c>
      <c r="H56" s="5">
        <v>0.17594584199999999</v>
      </c>
      <c r="I56" s="4">
        <v>57484.59</v>
      </c>
      <c r="J56" s="4">
        <v>0</v>
      </c>
      <c r="K56" s="4">
        <v>57484.59</v>
      </c>
      <c r="L56" s="5">
        <v>0.99945796799999997</v>
      </c>
      <c r="M56" s="4">
        <v>57453.42</v>
      </c>
      <c r="N56" s="4">
        <v>2468.08</v>
      </c>
      <c r="O56" s="4">
        <v>59921.5</v>
      </c>
    </row>
    <row r="57" spans="1:15" x14ac:dyDescent="0.25">
      <c r="A57" s="2">
        <v>51999</v>
      </c>
      <c r="B57" t="s">
        <v>74</v>
      </c>
      <c r="C57" s="3">
        <v>115490174</v>
      </c>
      <c r="D57" s="3">
        <v>81990100</v>
      </c>
      <c r="E57" s="3">
        <v>197480274</v>
      </c>
      <c r="F57" s="4">
        <v>70181975.689999998</v>
      </c>
      <c r="G57" s="3">
        <v>22114118977</v>
      </c>
      <c r="H57" s="5">
        <v>5.7217315999999997E-2</v>
      </c>
      <c r="I57" s="4">
        <v>618213.18000000005</v>
      </c>
      <c r="J57" s="4">
        <v>0</v>
      </c>
      <c r="K57" s="4">
        <v>618213.18000000005</v>
      </c>
      <c r="L57" s="5">
        <v>0.99945796799999997</v>
      </c>
      <c r="M57" s="4">
        <v>617878.11</v>
      </c>
      <c r="N57" s="4">
        <v>6098.76</v>
      </c>
      <c r="O57" s="4">
        <v>623976.87</v>
      </c>
    </row>
    <row r="58" spans="1:15" x14ac:dyDescent="0.25">
      <c r="A58" s="2">
        <v>52999</v>
      </c>
      <c r="B58" t="s">
        <v>75</v>
      </c>
      <c r="C58" s="3">
        <v>5000104</v>
      </c>
      <c r="D58" s="3">
        <v>5640000</v>
      </c>
      <c r="E58" s="3">
        <v>10640104</v>
      </c>
      <c r="F58" s="4">
        <v>10528004.789999999</v>
      </c>
      <c r="G58" s="3">
        <v>1358855704</v>
      </c>
      <c r="H58" s="5">
        <v>0.17572498</v>
      </c>
      <c r="I58" s="4">
        <v>88958.23</v>
      </c>
      <c r="J58" s="4">
        <v>0</v>
      </c>
      <c r="K58" s="4">
        <v>88958.23</v>
      </c>
      <c r="L58" s="5">
        <v>0.99945796799999997</v>
      </c>
      <c r="M58" s="4">
        <v>88910.02</v>
      </c>
      <c r="N58" s="4">
        <v>0</v>
      </c>
      <c r="O58" s="4">
        <v>88910.02</v>
      </c>
    </row>
    <row r="59" spans="1:15" x14ac:dyDescent="0.25">
      <c r="A59" s="2">
        <v>53999</v>
      </c>
      <c r="B59" t="s">
        <v>76</v>
      </c>
      <c r="C59" s="3">
        <v>139606947</v>
      </c>
      <c r="D59" s="3">
        <v>83540700</v>
      </c>
      <c r="E59" s="3">
        <v>223147647</v>
      </c>
      <c r="F59" s="4">
        <v>78474968.459999993</v>
      </c>
      <c r="G59" s="3">
        <v>17195592149</v>
      </c>
      <c r="H59" s="5">
        <v>0.15205424300000001</v>
      </c>
      <c r="I59" s="4">
        <v>1002014.69</v>
      </c>
      <c r="J59" s="4">
        <v>0</v>
      </c>
      <c r="K59" s="4">
        <v>1002014.69</v>
      </c>
      <c r="L59" s="5">
        <v>0.99945796799999997</v>
      </c>
      <c r="M59" s="4">
        <v>1001471.55</v>
      </c>
      <c r="N59" s="4">
        <v>23957</v>
      </c>
      <c r="O59" s="4">
        <v>1025428.55</v>
      </c>
    </row>
    <row r="60" spans="1:15" x14ac:dyDescent="0.25">
      <c r="A60" s="2">
        <v>54999</v>
      </c>
      <c r="B60" t="s">
        <v>77</v>
      </c>
      <c r="C60" s="3">
        <v>4035786</v>
      </c>
      <c r="D60" s="3">
        <v>3387800</v>
      </c>
      <c r="E60" s="3">
        <v>7423586</v>
      </c>
      <c r="F60" s="4">
        <v>9129263.3599999994</v>
      </c>
      <c r="G60" s="3">
        <v>1382980236</v>
      </c>
      <c r="H60" s="5">
        <v>0.21649987000000001</v>
      </c>
      <c r="I60" s="4">
        <v>47663.43</v>
      </c>
      <c r="J60" s="4">
        <v>0</v>
      </c>
      <c r="K60" s="4">
        <v>47663.43</v>
      </c>
      <c r="L60" s="5">
        <v>0.99945796799999997</v>
      </c>
      <c r="M60" s="4">
        <v>47637.59</v>
      </c>
      <c r="N60" s="4">
        <v>0</v>
      </c>
      <c r="O60" s="4">
        <v>47637.59</v>
      </c>
    </row>
    <row r="61" spans="1:15" x14ac:dyDescent="0.25">
      <c r="A61" s="2">
        <v>55999</v>
      </c>
      <c r="B61" t="s">
        <v>78</v>
      </c>
      <c r="C61" s="3">
        <v>59957397</v>
      </c>
      <c r="D61" s="3">
        <v>19110700</v>
      </c>
      <c r="E61" s="3">
        <v>79068097</v>
      </c>
      <c r="F61" s="4">
        <v>46261335.909999996</v>
      </c>
      <c r="G61" s="3">
        <v>13949833997</v>
      </c>
      <c r="H61" s="5">
        <v>0.126508167</v>
      </c>
      <c r="I61" s="4">
        <v>263160.08</v>
      </c>
      <c r="J61" s="4">
        <v>0</v>
      </c>
      <c r="K61" s="4">
        <v>263160.08</v>
      </c>
      <c r="L61" s="5">
        <v>0.99945796799999997</v>
      </c>
      <c r="M61" s="4">
        <v>263017.46999999997</v>
      </c>
      <c r="N61" s="4">
        <v>6713.3</v>
      </c>
      <c r="O61" s="4">
        <v>269730.77</v>
      </c>
    </row>
    <row r="62" spans="1:15" x14ac:dyDescent="0.25">
      <c r="A62" s="2">
        <v>56999</v>
      </c>
      <c r="B62" t="s">
        <v>79</v>
      </c>
      <c r="C62" s="3">
        <v>60330400</v>
      </c>
      <c r="D62" s="3">
        <v>17716600</v>
      </c>
      <c r="E62" s="3">
        <v>78047000</v>
      </c>
      <c r="F62" s="4">
        <v>37951362.469999999</v>
      </c>
      <c r="G62" s="3">
        <v>8699520000</v>
      </c>
      <c r="H62" s="5">
        <v>0.17552321600000001</v>
      </c>
      <c r="I62" s="4">
        <v>348409.73</v>
      </c>
      <c r="J62" s="4">
        <v>0</v>
      </c>
      <c r="K62" s="4">
        <v>348409.73</v>
      </c>
      <c r="L62" s="5">
        <v>0.99945796799999997</v>
      </c>
      <c r="M62" s="4">
        <v>348220.9</v>
      </c>
      <c r="N62" s="4">
        <v>16392.310000000001</v>
      </c>
      <c r="O62" s="4">
        <v>364613.21</v>
      </c>
    </row>
    <row r="63" spans="1:15" x14ac:dyDescent="0.25">
      <c r="A63" s="2">
        <v>57999</v>
      </c>
      <c r="B63" t="s">
        <v>80</v>
      </c>
      <c r="C63" s="3">
        <v>10741100</v>
      </c>
      <c r="D63" s="3">
        <v>2714800</v>
      </c>
      <c r="E63" s="3">
        <v>13455900</v>
      </c>
      <c r="F63" s="4">
        <v>14410659.65</v>
      </c>
      <c r="G63" s="3">
        <v>3779949000</v>
      </c>
      <c r="H63" s="5">
        <v>7.7076732999999995E-2</v>
      </c>
      <c r="I63" s="4">
        <v>50903.44</v>
      </c>
      <c r="J63" s="4">
        <v>0</v>
      </c>
      <c r="K63" s="4">
        <v>50903.44</v>
      </c>
      <c r="L63" s="5">
        <v>0.99945796799999997</v>
      </c>
      <c r="M63" s="4">
        <v>50875.85</v>
      </c>
      <c r="N63" s="4">
        <v>0</v>
      </c>
      <c r="O63" s="4">
        <v>50875.85</v>
      </c>
    </row>
    <row r="64" spans="1:15" x14ac:dyDescent="0.25">
      <c r="A64" s="2">
        <v>58999</v>
      </c>
      <c r="B64" t="s">
        <v>81</v>
      </c>
      <c r="C64" s="3">
        <v>13023401</v>
      </c>
      <c r="D64" s="3">
        <v>14781600</v>
      </c>
      <c r="E64" s="3">
        <v>27805001</v>
      </c>
      <c r="F64" s="4">
        <v>18548205.109999999</v>
      </c>
      <c r="G64" s="3">
        <v>4149616424</v>
      </c>
      <c r="H64" s="5">
        <v>0.17009411999999999</v>
      </c>
      <c r="I64" s="4">
        <v>118143.07</v>
      </c>
      <c r="J64" s="4">
        <v>0</v>
      </c>
      <c r="K64" s="4">
        <v>118143.07</v>
      </c>
      <c r="L64" s="5">
        <v>0.99945796799999997</v>
      </c>
      <c r="M64" s="4">
        <v>118079.03</v>
      </c>
      <c r="N64" s="4">
        <v>8425.92</v>
      </c>
      <c r="O64" s="4">
        <v>126504.95</v>
      </c>
    </row>
    <row r="65" spans="1:15" x14ac:dyDescent="0.25">
      <c r="A65" s="2">
        <v>59999</v>
      </c>
      <c r="B65" t="s">
        <v>82</v>
      </c>
      <c r="C65" s="3">
        <v>103080947</v>
      </c>
      <c r="D65" s="3">
        <v>116778200</v>
      </c>
      <c r="E65" s="3">
        <v>219859147</v>
      </c>
      <c r="F65" s="4">
        <v>55892477.57</v>
      </c>
      <c r="G65" s="3">
        <v>12201541006</v>
      </c>
      <c r="H65" s="5">
        <v>0.144750411</v>
      </c>
      <c r="I65" s="4">
        <v>933962.93</v>
      </c>
      <c r="J65" s="4">
        <v>0</v>
      </c>
      <c r="K65" s="4">
        <v>933962.93</v>
      </c>
      <c r="L65" s="5">
        <v>0.99945796799999997</v>
      </c>
      <c r="M65" s="4">
        <v>933456.7</v>
      </c>
      <c r="N65" s="4">
        <v>35297.040000000001</v>
      </c>
      <c r="O65" s="4">
        <v>968753.74</v>
      </c>
    </row>
    <row r="66" spans="1:15" x14ac:dyDescent="0.25">
      <c r="A66" s="2">
        <v>60999</v>
      </c>
      <c r="B66" t="s">
        <v>83</v>
      </c>
      <c r="C66" s="3">
        <v>7899300</v>
      </c>
      <c r="D66" s="3">
        <v>6243900</v>
      </c>
      <c r="E66" s="3">
        <v>14143200</v>
      </c>
      <c r="F66" s="4">
        <v>14377478.640000001</v>
      </c>
      <c r="G66" s="3">
        <v>1832940600</v>
      </c>
      <c r="H66" s="5">
        <v>0.2247526</v>
      </c>
      <c r="I66" s="4">
        <v>105988.29</v>
      </c>
      <c r="J66" s="4">
        <v>0</v>
      </c>
      <c r="K66" s="4">
        <v>105988.29</v>
      </c>
      <c r="L66" s="5">
        <v>0.99945796799999997</v>
      </c>
      <c r="M66" s="4">
        <v>105930.85</v>
      </c>
      <c r="N66" s="4">
        <v>12323.91</v>
      </c>
      <c r="O66" s="4">
        <v>118254.76</v>
      </c>
    </row>
    <row r="67" spans="1:15" x14ac:dyDescent="0.25">
      <c r="A67" s="2">
        <v>61999</v>
      </c>
      <c r="B67" t="s">
        <v>84</v>
      </c>
      <c r="C67" s="3">
        <v>8427324</v>
      </c>
      <c r="D67" s="3">
        <v>21119300</v>
      </c>
      <c r="E67" s="3">
        <v>29546624</v>
      </c>
      <c r="F67" s="4">
        <v>18343613.079999998</v>
      </c>
      <c r="G67" s="3">
        <v>2610525948</v>
      </c>
      <c r="H67" s="5">
        <v>0.183251001</v>
      </c>
      <c r="I67" s="4">
        <v>210861.07</v>
      </c>
      <c r="J67" s="4">
        <v>0</v>
      </c>
      <c r="K67" s="4">
        <v>210861.07</v>
      </c>
      <c r="L67" s="5">
        <v>0.99945796799999997</v>
      </c>
      <c r="M67" s="4">
        <v>210746.76</v>
      </c>
      <c r="N67" s="4">
        <v>3690.46</v>
      </c>
      <c r="O67" s="4">
        <v>214437.22</v>
      </c>
    </row>
    <row r="68" spans="1:15" x14ac:dyDescent="0.25">
      <c r="A68" s="2">
        <v>62999</v>
      </c>
      <c r="B68" t="s">
        <v>85</v>
      </c>
      <c r="C68" s="3">
        <v>7944983</v>
      </c>
      <c r="D68" s="3">
        <v>3508400</v>
      </c>
      <c r="E68" s="3">
        <v>11453383</v>
      </c>
      <c r="F68" s="4">
        <v>11158405.300000001</v>
      </c>
      <c r="G68" s="3">
        <v>2366808478</v>
      </c>
      <c r="H68" s="5">
        <v>0.161342344</v>
      </c>
      <c r="I68" s="4">
        <v>49910.78</v>
      </c>
      <c r="J68" s="4">
        <v>0</v>
      </c>
      <c r="K68" s="4">
        <v>49910.78</v>
      </c>
      <c r="L68" s="5">
        <v>0.99945796799999997</v>
      </c>
      <c r="M68" s="4">
        <v>49883.76</v>
      </c>
      <c r="N68" s="4">
        <v>929.27</v>
      </c>
      <c r="O68" s="4">
        <v>50813.03</v>
      </c>
    </row>
    <row r="69" spans="1:15" x14ac:dyDescent="0.25">
      <c r="A69" s="2">
        <v>63999</v>
      </c>
      <c r="B69" t="s">
        <v>86</v>
      </c>
      <c r="C69" s="3">
        <v>18550300</v>
      </c>
      <c r="D69" s="3">
        <v>1028100</v>
      </c>
      <c r="E69" s="3">
        <v>19578400</v>
      </c>
      <c r="F69" s="4">
        <v>17621868.100000001</v>
      </c>
      <c r="G69" s="3">
        <v>8361260300</v>
      </c>
      <c r="H69" s="5">
        <v>3.2556841000000003E-2</v>
      </c>
      <c r="I69" s="4">
        <v>42845.94</v>
      </c>
      <c r="J69" s="4">
        <v>0</v>
      </c>
      <c r="K69" s="4">
        <v>42845.94</v>
      </c>
      <c r="L69" s="5">
        <v>0.99945796799999997</v>
      </c>
      <c r="M69" s="4">
        <v>42822.720000000001</v>
      </c>
      <c r="N69" s="4">
        <v>0</v>
      </c>
      <c r="O69" s="4">
        <v>42822.720000000001</v>
      </c>
    </row>
    <row r="70" spans="1:15" x14ac:dyDescent="0.25">
      <c r="A70" s="2">
        <v>64999</v>
      </c>
      <c r="B70" t="s">
        <v>87</v>
      </c>
      <c r="C70" s="3">
        <v>67376840</v>
      </c>
      <c r="D70" s="3">
        <v>36400700</v>
      </c>
      <c r="E70" s="3">
        <v>103777540</v>
      </c>
      <c r="F70" s="4">
        <v>63445424.880000003</v>
      </c>
      <c r="G70" s="3">
        <v>19839497242</v>
      </c>
      <c r="H70" s="5">
        <v>9.9133871999999998E-2</v>
      </c>
      <c r="I70" s="4">
        <v>307883.12</v>
      </c>
      <c r="J70" s="4">
        <v>0</v>
      </c>
      <c r="K70" s="4">
        <v>307883.12</v>
      </c>
      <c r="L70" s="5">
        <v>0.99945796799999997</v>
      </c>
      <c r="M70" s="4">
        <v>307716.21000000002</v>
      </c>
      <c r="N70" s="4">
        <v>0</v>
      </c>
      <c r="O70" s="4">
        <v>307716.21000000002</v>
      </c>
    </row>
    <row r="71" spans="1:15" x14ac:dyDescent="0.25">
      <c r="A71" s="2">
        <v>65999</v>
      </c>
      <c r="B71" t="s">
        <v>88</v>
      </c>
      <c r="C71" s="3">
        <v>7451552</v>
      </c>
      <c r="D71" s="3">
        <v>2335800</v>
      </c>
      <c r="E71" s="3">
        <v>9787352</v>
      </c>
      <c r="F71" s="4">
        <v>11650984.810000001</v>
      </c>
      <c r="G71" s="3">
        <v>3115703576</v>
      </c>
      <c r="H71" s="5">
        <v>9.7652705000000006E-2</v>
      </c>
      <c r="I71" s="4">
        <v>38964.910000000003</v>
      </c>
      <c r="J71" s="4">
        <v>0</v>
      </c>
      <c r="K71" s="4">
        <v>38964.910000000003</v>
      </c>
      <c r="L71" s="5">
        <v>0.99945796799999997</v>
      </c>
      <c r="M71" s="4">
        <v>38943.78</v>
      </c>
      <c r="N71" s="4">
        <v>1696.85</v>
      </c>
      <c r="O71" s="4">
        <v>40640.629999999997</v>
      </c>
    </row>
    <row r="72" spans="1:15" x14ac:dyDescent="0.25">
      <c r="A72" s="2">
        <v>66999</v>
      </c>
      <c r="B72" t="s">
        <v>89</v>
      </c>
      <c r="C72" s="3">
        <v>93986581</v>
      </c>
      <c r="D72" s="3">
        <v>40261800</v>
      </c>
      <c r="E72" s="3">
        <v>134248381</v>
      </c>
      <c r="F72" s="4">
        <v>39074574.950000003</v>
      </c>
      <c r="G72" s="3">
        <v>19373558275</v>
      </c>
      <c r="H72" s="5">
        <v>4.331662E-2</v>
      </c>
      <c r="I72" s="4">
        <v>254989.36</v>
      </c>
      <c r="J72" s="4">
        <v>0</v>
      </c>
      <c r="K72" s="4">
        <v>254989.36</v>
      </c>
      <c r="L72" s="5">
        <v>0.99945796799999997</v>
      </c>
      <c r="M72" s="4">
        <v>254851.12</v>
      </c>
      <c r="N72" s="4">
        <v>4038.37</v>
      </c>
      <c r="O72" s="4">
        <v>258889.49</v>
      </c>
    </row>
    <row r="73" spans="1:15" x14ac:dyDescent="0.25">
      <c r="A73" s="2">
        <v>67999</v>
      </c>
      <c r="B73" t="s">
        <v>90</v>
      </c>
      <c r="C73" s="3">
        <v>549951605</v>
      </c>
      <c r="D73" s="3">
        <v>197081000</v>
      </c>
      <c r="E73" s="3">
        <v>747032605</v>
      </c>
      <c r="F73" s="4">
        <v>122387895.05</v>
      </c>
      <c r="G73" s="3">
        <v>73128059427</v>
      </c>
      <c r="H73" s="5">
        <v>6.8002167000000002E-2</v>
      </c>
      <c r="I73" s="4">
        <v>1194647.98</v>
      </c>
      <c r="J73" s="4">
        <v>0</v>
      </c>
      <c r="K73" s="4">
        <v>1194647.98</v>
      </c>
      <c r="L73" s="5">
        <v>0.99945796799999997</v>
      </c>
      <c r="M73" s="4">
        <v>1194000.45</v>
      </c>
      <c r="N73" s="4">
        <v>38272.29</v>
      </c>
      <c r="O73" s="4">
        <v>1232272.74</v>
      </c>
    </row>
    <row r="74" spans="1:15" x14ac:dyDescent="0.25">
      <c r="A74" s="2">
        <v>68999</v>
      </c>
      <c r="B74" t="s">
        <v>91</v>
      </c>
      <c r="C74" s="3">
        <v>19912766</v>
      </c>
      <c r="D74" s="3">
        <v>20855500</v>
      </c>
      <c r="E74" s="3">
        <v>40768266</v>
      </c>
      <c r="F74" s="4">
        <v>30407596.890000001</v>
      </c>
      <c r="G74" s="3">
        <v>5179465241</v>
      </c>
      <c r="H74" s="5">
        <v>0.20641631299999999</v>
      </c>
      <c r="I74" s="4">
        <v>236951.86</v>
      </c>
      <c r="J74" s="4">
        <v>0</v>
      </c>
      <c r="K74" s="4">
        <v>236951.86</v>
      </c>
      <c r="L74" s="5">
        <v>0.99945796799999997</v>
      </c>
      <c r="M74" s="4">
        <v>236823.46</v>
      </c>
      <c r="N74" s="4">
        <v>713.35</v>
      </c>
      <c r="O74" s="4">
        <v>237536.81</v>
      </c>
    </row>
    <row r="75" spans="1:15" x14ac:dyDescent="0.25">
      <c r="A75" s="2">
        <v>69999</v>
      </c>
      <c r="B75" t="s">
        <v>92</v>
      </c>
      <c r="C75" s="3">
        <v>14923738</v>
      </c>
      <c r="D75" s="3">
        <v>1538700</v>
      </c>
      <c r="E75" s="3">
        <v>16462438</v>
      </c>
      <c r="F75" s="4">
        <v>22600748.190000001</v>
      </c>
      <c r="G75" s="3">
        <v>3045849737</v>
      </c>
      <c r="H75" s="5">
        <v>0.19823459500000001</v>
      </c>
      <c r="I75" s="4">
        <v>137584.03</v>
      </c>
      <c r="J75" s="4">
        <v>0</v>
      </c>
      <c r="K75" s="4">
        <v>137584.03</v>
      </c>
      <c r="L75" s="5">
        <v>0.99945796799999997</v>
      </c>
      <c r="M75" s="4">
        <v>137509.46</v>
      </c>
      <c r="N75" s="4">
        <v>5548.21</v>
      </c>
      <c r="O75" s="4">
        <v>143057.67000000001</v>
      </c>
    </row>
    <row r="76" spans="1:15" x14ac:dyDescent="0.25">
      <c r="A76" s="2">
        <v>70999</v>
      </c>
      <c r="B76" t="s">
        <v>93</v>
      </c>
      <c r="C76" s="3">
        <v>75607737</v>
      </c>
      <c r="D76" s="3">
        <v>129727800</v>
      </c>
      <c r="E76" s="3">
        <v>205335537</v>
      </c>
      <c r="F76" s="4">
        <v>75895988.680000007</v>
      </c>
      <c r="G76" s="3">
        <v>16184764017</v>
      </c>
      <c r="H76" s="5">
        <v>0.10977888600000001</v>
      </c>
      <c r="I76" s="4">
        <v>919773.26</v>
      </c>
      <c r="J76" s="4">
        <v>0</v>
      </c>
      <c r="K76" s="4">
        <v>919773.26</v>
      </c>
      <c r="L76" s="5">
        <v>0.99945796799999997</v>
      </c>
      <c r="M76" s="4">
        <v>919274.7</v>
      </c>
      <c r="N76" s="4">
        <v>4512.6000000000004</v>
      </c>
      <c r="O76" s="4">
        <v>923787.3</v>
      </c>
    </row>
    <row r="77" spans="1:15" x14ac:dyDescent="0.25">
      <c r="A77" s="2">
        <v>71999</v>
      </c>
      <c r="B77" t="s">
        <v>94</v>
      </c>
      <c r="C77" s="3">
        <v>56978354</v>
      </c>
      <c r="D77" s="3">
        <v>41188500</v>
      </c>
      <c r="E77" s="3">
        <v>98166854</v>
      </c>
      <c r="F77" s="4">
        <v>35280909.200000003</v>
      </c>
      <c r="G77" s="3">
        <v>6148558154</v>
      </c>
      <c r="H77" s="5">
        <v>0.21723933200000001</v>
      </c>
      <c r="I77" s="4">
        <v>545010.97</v>
      </c>
      <c r="J77" s="4">
        <v>0</v>
      </c>
      <c r="K77" s="4">
        <v>545010.97</v>
      </c>
      <c r="L77" s="5">
        <v>0.99945796799999997</v>
      </c>
      <c r="M77" s="4">
        <v>544715.56999999995</v>
      </c>
      <c r="N77" s="4">
        <v>22274.5</v>
      </c>
      <c r="O77" s="4">
        <v>566990.06999999995</v>
      </c>
    </row>
    <row r="78" spans="1:15" x14ac:dyDescent="0.25">
      <c r="A78" s="2">
        <v>72999</v>
      </c>
      <c r="B78" t="s">
        <v>95</v>
      </c>
      <c r="C78" s="3">
        <v>413100</v>
      </c>
      <c r="D78" s="3">
        <v>0</v>
      </c>
      <c r="E78" s="3">
        <v>413100</v>
      </c>
      <c r="F78" s="4">
        <v>2861510</v>
      </c>
      <c r="G78" s="3">
        <v>330860400</v>
      </c>
      <c r="H78" s="5">
        <v>8.6486930000000007E-3</v>
      </c>
      <c r="I78" s="4">
        <v>3572.78</v>
      </c>
      <c r="J78" s="4">
        <v>0</v>
      </c>
      <c r="K78" s="4">
        <v>3572.78</v>
      </c>
      <c r="L78" s="5">
        <v>0.99945796799999997</v>
      </c>
      <c r="M78" s="4">
        <v>3570.84</v>
      </c>
      <c r="N78" s="4">
        <v>0</v>
      </c>
      <c r="O78" s="4">
        <v>3570.84</v>
      </c>
    </row>
    <row r="79" spans="1:15" x14ac:dyDescent="0.25">
      <c r="A79" s="2" t="s">
        <v>99</v>
      </c>
      <c r="C79" s="4">
        <f>SUBTOTAL(109,Table1[2023 Local Act 12 PP])</f>
        <v>4443383649</v>
      </c>
      <c r="D79" s="4">
        <f>SUBTOTAL(109,Table1[2023 MFG Act 12 PP])</f>
        <v>2231428900</v>
      </c>
      <c r="E79" s="4">
        <f>SUBTOTAL(109,Table1[2023 Total Act 12 PP])</f>
        <v>6674812549</v>
      </c>
      <c r="F79" s="4">
        <f>SUBTOTAL(109,Table1[2023 Tax Levy])</f>
        <v>2635939640.1399999</v>
      </c>
      <c r="G79" s="4">
        <f>SUBTOTAL(109,Table1[2023 Final Equated Assessed Value])</f>
        <v>708384115077</v>
      </c>
      <c r="H79" s="4"/>
      <c r="I79" s="4">
        <f>SUBTOTAL(109,Table1[2026 Act 12 PP Aid Before Adjustment])</f>
        <v>24849348.470000003</v>
      </c>
      <c r="J79" s="4">
        <f>SUBTOTAL(109,Table1[Adjustment])</f>
        <v>0</v>
      </c>
      <c r="K79" s="4">
        <f>SUBTOTAL(109,Table1[Act 12 Personal Property Aid After Adjustment])</f>
        <v>24849348.470000003</v>
      </c>
      <c r="L79" s="4"/>
      <c r="M79" s="4">
        <f>SUBTOTAL(109,Table1[Act 12 PPA])</f>
        <v>24835879.40000001</v>
      </c>
      <c r="N79" s="4">
        <f>SUBTOTAL(109,Table1[Act 12 Terminated TID Adjustment])</f>
        <v>704522.65000000014</v>
      </c>
      <c r="O79" s="4">
        <f>SUBTOTAL(109,Table1[Act 12 PPA + Terminated TID Total])</f>
        <v>25540402.049999993</v>
      </c>
    </row>
  </sheetData>
  <mergeCells count="3">
    <mergeCell ref="A1:C1"/>
    <mergeCell ref="A3:C3"/>
    <mergeCell ref="A4:B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42</Value>
    </_x002e_Owner>
    <EffectiveDate xmlns="7b1f4bc1-1c69-4382-97c7-524a76d943bf" xsi:nil="true"/>
    <_x002e_DocumentType xmlns="9e30f06f-ad7a-453a-8e08-8a8878e30bd1">
      <Value>123</Value>
    </_x002e_DocumentType>
    <_x002e_DocumentYear xmlns="9e30f06f-ad7a-453a-8e08-8a8878e30bd1">2025</_x002e_DocumentYear>
    <_dlc_DocId xmlns="bb65cc95-6d4e-4879-a879-9838761499af">33E6D4FPPFNA-524576021-8111</_dlc_DocId>
    <_dlc_DocIdUrl xmlns="bb65cc95-6d4e-4879-a879-9838761499af">
      <Url>https://revenue-auth-prod.wi.gov/_layouts/15/DocIdRedir.aspx?ID=33E6D4FPPFNA-524576021-8111</Url>
      <Description>33E6D4FPPFNA-524576021-8111</Description>
    </_dlc_DocIdUrl>
  </documentManagement>
</p:properties>
</file>

<file path=customXml/itemProps1.xml><?xml version="1.0" encoding="utf-8"?>
<ds:datastoreItem xmlns:ds="http://schemas.openxmlformats.org/officeDocument/2006/customXml" ds:itemID="{BD6733D6-92D4-41CD-84CE-A5719BC05A45}"/>
</file>

<file path=customXml/itemProps2.xml><?xml version="1.0" encoding="utf-8"?>
<ds:datastoreItem xmlns:ds="http://schemas.openxmlformats.org/officeDocument/2006/customXml" ds:itemID="{EA034E04-FF1A-4BAD-9B1E-B043AF0D2A1F}"/>
</file>

<file path=customXml/itemProps3.xml><?xml version="1.0" encoding="utf-8"?>
<ds:datastoreItem xmlns:ds="http://schemas.openxmlformats.org/officeDocument/2006/customXml" ds:itemID="{F6BA83A6-905F-4861-9D01-62B74E09D2C6}"/>
</file>

<file path=customXml/itemProps4.xml><?xml version="1.0" encoding="utf-8"?>
<ds:datastoreItem xmlns:ds="http://schemas.openxmlformats.org/officeDocument/2006/customXml" ds:itemID="{6BD2FC36-121E-456C-9614-C1FD2850E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Counties -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Personal Property Aid Estimates (2023 WI Act 12) – Counties</dc:title>
  <dc:creator>Foerster, Nicholas A - DOR</dc:creator>
  <cp:lastModifiedBy>Foerster, Nicholas A - DOR</cp:lastModifiedBy>
  <dcterms:created xsi:type="dcterms:W3CDTF">2025-08-14T16:58:36Z</dcterms:created>
  <dcterms:modified xsi:type="dcterms:W3CDTF">2025-08-14T16:59:12Z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f2a024d4-df08-408b-b03f-446cb79bbac2</vt:lpwstr>
  </property>
</Properties>
</file>