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1 Sep/eca/"/>
    </mc:Choice>
  </mc:AlternateContent>
  <xr:revisionPtr revIDLastSave="0" documentId="8_{1F6EDE28-CE7B-4F24-9BC0-DC66E2209F89}" xr6:coauthVersionLast="46" xr6:coauthVersionMax="46" xr10:uidLastSave="{00000000-0000-0000-0000-000000000000}"/>
  <bookViews>
    <workbookView xWindow="-24870" yWindow="-2630" windowWidth="13880" windowHeight="10340" xr2:uid="{00000000-000D-0000-FFFF-FFFF00000000}"/>
  </bookViews>
  <sheets>
    <sheet name="Count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</calcChain>
</file>

<file path=xl/sharedStrings.xml><?xml version="1.0" encoding="utf-8"?>
<sst xmlns="http://schemas.openxmlformats.org/spreadsheetml/2006/main" count="82" uniqueCount="82">
  <si>
    <t xml:space="preserve">ADAMS                    </t>
  </si>
  <si>
    <t xml:space="preserve">ASHLAND                  </t>
  </si>
  <si>
    <t xml:space="preserve">BARRON                   </t>
  </si>
  <si>
    <t xml:space="preserve">BAYFIELD                 </t>
  </si>
  <si>
    <t xml:space="preserve">BROWN                    </t>
  </si>
  <si>
    <t xml:space="preserve">BUFFALO                  </t>
  </si>
  <si>
    <t xml:space="preserve">BURNETT                  </t>
  </si>
  <si>
    <t xml:space="preserve">CALUMET                  </t>
  </si>
  <si>
    <t xml:space="preserve">CHIPPEWA                 </t>
  </si>
  <si>
    <t xml:space="preserve">CLARK                    </t>
  </si>
  <si>
    <t xml:space="preserve">COLUMBIA                 </t>
  </si>
  <si>
    <t xml:space="preserve">CRAWFORD                 </t>
  </si>
  <si>
    <t xml:space="preserve">DANE                     </t>
  </si>
  <si>
    <t xml:space="preserve">DODGE                    </t>
  </si>
  <si>
    <t xml:space="preserve">DOOR                     </t>
  </si>
  <si>
    <t xml:space="preserve">DOUGLAS                  </t>
  </si>
  <si>
    <t xml:space="preserve">DUNN                     </t>
  </si>
  <si>
    <t xml:space="preserve">EAU CLAIRE               </t>
  </si>
  <si>
    <t xml:space="preserve">FLORENCE                 </t>
  </si>
  <si>
    <t xml:space="preserve">FOND DU LAC              </t>
  </si>
  <si>
    <t xml:space="preserve">FOREST                   </t>
  </si>
  <si>
    <t xml:space="preserve">GRANT                    </t>
  </si>
  <si>
    <t xml:space="preserve">GREEN                    </t>
  </si>
  <si>
    <t xml:space="preserve">GREEN LAKE               </t>
  </si>
  <si>
    <t xml:space="preserve">IOWA                     </t>
  </si>
  <si>
    <t xml:space="preserve">IRON                     </t>
  </si>
  <si>
    <t xml:space="preserve">JACKSON                  </t>
  </si>
  <si>
    <t xml:space="preserve">JEFFERSON                </t>
  </si>
  <si>
    <t xml:space="preserve">JUNEAU                   </t>
  </si>
  <si>
    <t xml:space="preserve">KENOSHA                  </t>
  </si>
  <si>
    <t xml:space="preserve">KEWAUNEE                 </t>
  </si>
  <si>
    <t xml:space="preserve">LA CROSSE                </t>
  </si>
  <si>
    <t xml:space="preserve">LAFAYETTE                </t>
  </si>
  <si>
    <t xml:space="preserve">LANGLADE                 </t>
  </si>
  <si>
    <t xml:space="preserve">LINCOLN                  </t>
  </si>
  <si>
    <t xml:space="preserve">MANITOWOC                </t>
  </si>
  <si>
    <t xml:space="preserve">MARATHON                 </t>
  </si>
  <si>
    <t xml:space="preserve">MARINETTE                </t>
  </si>
  <si>
    <t xml:space="preserve">MARQUETTE                </t>
  </si>
  <si>
    <t xml:space="preserve">MILWAUKEE                </t>
  </si>
  <si>
    <t xml:space="preserve">MONROE                   </t>
  </si>
  <si>
    <t xml:space="preserve">OCONTO                   </t>
  </si>
  <si>
    <t xml:space="preserve">ONEIDA                   </t>
  </si>
  <si>
    <t xml:space="preserve">OUTAGAMIE                </t>
  </si>
  <si>
    <t xml:space="preserve">OZAUKEE                  </t>
  </si>
  <si>
    <t xml:space="preserve">PEPIN                    </t>
  </si>
  <si>
    <t xml:space="preserve">PIERCE                   </t>
  </si>
  <si>
    <t xml:space="preserve">POLK                     </t>
  </si>
  <si>
    <t xml:space="preserve">PORTAGE                  </t>
  </si>
  <si>
    <t xml:space="preserve">PRICE                    </t>
  </si>
  <si>
    <t xml:space="preserve">RACINE                   </t>
  </si>
  <si>
    <t xml:space="preserve">RICHLAND                 </t>
  </si>
  <si>
    <t xml:space="preserve">ROCK                     </t>
  </si>
  <si>
    <t xml:space="preserve">RUSK                     </t>
  </si>
  <si>
    <t xml:space="preserve">ST CROIX                 </t>
  </si>
  <si>
    <t xml:space="preserve">SAUK                     </t>
  </si>
  <si>
    <t xml:space="preserve">SAWYER                   </t>
  </si>
  <si>
    <t xml:space="preserve">SHAWANO                  </t>
  </si>
  <si>
    <t xml:space="preserve">SHEBOYGAN                </t>
  </si>
  <si>
    <t xml:space="preserve">TAYLOR                   </t>
  </si>
  <si>
    <t xml:space="preserve">TREMPEALEAU              </t>
  </si>
  <si>
    <t xml:space="preserve">VERNON                   </t>
  </si>
  <si>
    <t xml:space="preserve">VILAS                    </t>
  </si>
  <si>
    <t xml:space="preserve">WALWORTH                 </t>
  </si>
  <si>
    <t xml:space="preserve">WASHBURN                 </t>
  </si>
  <si>
    <t xml:space="preserve">WASHINGTON               </t>
  </si>
  <si>
    <t xml:space="preserve">WAUKESHA                 </t>
  </si>
  <si>
    <t xml:space="preserve">WAUPACA                  </t>
  </si>
  <si>
    <t xml:space="preserve">WAUSHARA                 </t>
  </si>
  <si>
    <t xml:space="preserve">WINNEBAGO                </t>
  </si>
  <si>
    <t xml:space="preserve">WOOD                     </t>
  </si>
  <si>
    <t xml:space="preserve">MENOMINEE                </t>
  </si>
  <si>
    <t>Co-muni Code</t>
  </si>
  <si>
    <t>County</t>
  </si>
  <si>
    <t>Wisconsin Department of Revenue</t>
  </si>
  <si>
    <t>2022 Exempt Computer Aid Estimate for Counties</t>
  </si>
  <si>
    <t>2021 Payment</t>
  </si>
  <si>
    <t>Current Year Adjustment</t>
  </si>
  <si>
    <t>Current Year Adjusted Payment</t>
  </si>
  <si>
    <t>Factor</t>
  </si>
  <si>
    <t>Estimated 2022 Payment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</si>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</sst>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0" fillId="0" borderId="0" xfId="0" applyNumberFormat="1"/>
    <xf numFmtId="0" fontId="16" fillId="0" borderId="0" xfId="0" applyNumberFormat="1" applyFont="1" applyAlignment="1">
      <alignment horizontal="center"/>
    </xf>
    <xf numFmtId="164" fontId="16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/>
  </sheetViews>
  <sheetFormatPr defaultRowHeight="14.5" x14ac:dyDescent="0.35"/>
  <cols>
    <col min="1" max="1" width="17.6328125" customWidth="1"/>
    <col min="2" max="2" width="19.08984375" customWidth="1"/>
    <col min="3" max="3" width="19.81640625" style="3" customWidth="1"/>
    <col min="4" max="4" width="33.453125" style="3" customWidth="1"/>
    <col min="5" max="5" width="34.54296875" style="3" customWidth="1"/>
    <col min="6" max="6" width="18.26953125" style="5" customWidth="1"/>
    <col min="7" max="7" width="30.54296875" style="3" customWidth="1"/>
  </cols>
  <sheetData>
    <row r="1" spans="1:7" x14ac:dyDescent="0.35">
      <c r="A1" s="1" t="s">
        <v>75</v>
      </c>
      <c r="B1" s="1"/>
    </row>
    <row r="2" spans="1:7" x14ac:dyDescent="0.35">
      <c r="A2" s="1" t="s">
        <v>74</v>
      </c>
      <c r="B2" s="1"/>
    </row>
    <row r="4" spans="1:7" s="2" customFormat="1" x14ac:dyDescent="0.35">
      <c r="A4" s="2" t="s">
        <v>72</v>
      </c>
      <c r="B4" s="2" t="s">
        <v>73</v>
      </c>
      <c r="C4" s="4" t="s">
        <v>76</v>
      </c>
      <c r="D4" s="4" t="s">
        <v>77</v>
      </c>
      <c r="E4" s="4" t="s">
        <v>78</v>
      </c>
      <c r="F4" s="6" t="s">
        <v>79</v>
      </c>
      <c r="G4" s="4" t="s">
        <v>80</v>
      </c>
    </row>
    <row r="5" spans="1:7" x14ac:dyDescent="0.35">
      <c r="A5" t="str">
        <f>"01999"</f>
        <v>01999</v>
      </c>
      <c r="B5" t="s">
        <v>0</v>
      </c>
      <c r="C5" s="3">
        <v>5690.97</v>
      </c>
      <c r="D5" s="3">
        <v>0</v>
      </c>
      <c r="E5" s="3">
        <v>5690.97</v>
      </c>
      <c r="F5" s="8">
        <v>1</v>
      </c>
      <c r="G5" s="3">
        <v>5690.97</v>
      </c>
    </row>
    <row r="6" spans="1:7" x14ac:dyDescent="0.35">
      <c r="A6" t="str">
        <f>"02999"</f>
        <v>02999</v>
      </c>
      <c r="B6" t="s">
        <v>1</v>
      </c>
      <c r="C6" s="3">
        <v>10760.45</v>
      </c>
      <c r="D6" s="3">
        <v>0</v>
      </c>
      <c r="E6" s="3">
        <v>10760.45</v>
      </c>
      <c r="F6" s="8">
        <v>1</v>
      </c>
      <c r="G6" s="3">
        <v>10760.45</v>
      </c>
    </row>
    <row r="7" spans="1:7" x14ac:dyDescent="0.35">
      <c r="A7" t="str">
        <f>"03999"</f>
        <v>03999</v>
      </c>
      <c r="B7" t="s">
        <v>2</v>
      </c>
      <c r="C7" s="3">
        <v>33432.86</v>
      </c>
      <c r="D7" s="3">
        <v>0</v>
      </c>
      <c r="E7" s="3">
        <v>33432.86</v>
      </c>
      <c r="F7" s="8">
        <v>1</v>
      </c>
      <c r="G7" s="3">
        <v>33432.86</v>
      </c>
    </row>
    <row r="8" spans="1:7" x14ac:dyDescent="0.35">
      <c r="A8" t="str">
        <f>"04999"</f>
        <v>04999</v>
      </c>
      <c r="B8" t="s">
        <v>3</v>
      </c>
      <c r="C8" s="3">
        <v>1036.1400000000001</v>
      </c>
      <c r="D8" s="3">
        <v>0</v>
      </c>
      <c r="E8" s="3">
        <v>1036.1400000000001</v>
      </c>
      <c r="F8" s="8">
        <v>1</v>
      </c>
      <c r="G8" s="3">
        <v>1036.1400000000001</v>
      </c>
    </row>
    <row r="9" spans="1:7" x14ac:dyDescent="0.35">
      <c r="A9" t="str">
        <f>"05999"</f>
        <v>05999</v>
      </c>
      <c r="B9" t="s">
        <v>4</v>
      </c>
      <c r="C9" s="3">
        <v>631305.26</v>
      </c>
      <c r="D9" s="3">
        <v>2178.44</v>
      </c>
      <c r="E9" s="3">
        <v>633483.69999999995</v>
      </c>
      <c r="F9" s="8">
        <v>1</v>
      </c>
      <c r="G9" s="3">
        <v>633483.69999999995</v>
      </c>
    </row>
    <row r="10" spans="1:7" x14ac:dyDescent="0.35">
      <c r="A10" t="str">
        <f>"06999"</f>
        <v>06999</v>
      </c>
      <c r="B10" t="s">
        <v>5</v>
      </c>
      <c r="C10" s="3">
        <v>15901.65</v>
      </c>
      <c r="D10" s="3">
        <v>0</v>
      </c>
      <c r="E10" s="3">
        <v>15901.65</v>
      </c>
      <c r="F10" s="8">
        <v>1</v>
      </c>
      <c r="G10" s="3">
        <v>15901.65</v>
      </c>
    </row>
    <row r="11" spans="1:7" x14ac:dyDescent="0.35">
      <c r="A11" t="str">
        <f>"07999"</f>
        <v>07999</v>
      </c>
      <c r="B11" t="s">
        <v>6</v>
      </c>
      <c r="C11" s="3">
        <v>3853.56</v>
      </c>
      <c r="D11" s="3">
        <v>0</v>
      </c>
      <c r="E11" s="3">
        <v>3853.56</v>
      </c>
      <c r="F11" s="8">
        <v>1</v>
      </c>
      <c r="G11" s="3">
        <v>3853.56</v>
      </c>
    </row>
    <row r="12" spans="1:7" x14ac:dyDescent="0.35">
      <c r="A12" t="str">
        <f>"08999"</f>
        <v>08999</v>
      </c>
      <c r="B12" t="s">
        <v>7</v>
      </c>
      <c r="C12" s="3">
        <v>121200.08</v>
      </c>
      <c r="D12" s="3">
        <v>19.14</v>
      </c>
      <c r="E12" s="3">
        <v>121219.22</v>
      </c>
      <c r="F12" s="8">
        <v>1</v>
      </c>
      <c r="G12" s="3">
        <v>121219.22</v>
      </c>
    </row>
    <row r="13" spans="1:7" x14ac:dyDescent="0.35">
      <c r="A13" t="str">
        <f>"09999"</f>
        <v>09999</v>
      </c>
      <c r="B13" t="s">
        <v>8</v>
      </c>
      <c r="C13" s="3">
        <v>105885.61</v>
      </c>
      <c r="D13" s="3">
        <v>379.01</v>
      </c>
      <c r="E13" s="3">
        <v>106264.62</v>
      </c>
      <c r="F13" s="8">
        <v>1</v>
      </c>
      <c r="G13" s="3">
        <v>106264.62</v>
      </c>
    </row>
    <row r="14" spans="1:7" x14ac:dyDescent="0.35">
      <c r="A14" t="str">
        <f>"10999"</f>
        <v>10999</v>
      </c>
      <c r="B14" t="s">
        <v>9</v>
      </c>
      <c r="C14" s="3">
        <v>16736.18</v>
      </c>
      <c r="D14" s="3">
        <v>1187.33</v>
      </c>
      <c r="E14" s="3">
        <v>17923.509999999998</v>
      </c>
      <c r="F14" s="8">
        <v>1</v>
      </c>
      <c r="G14" s="3">
        <v>17923.509999999998</v>
      </c>
    </row>
    <row r="15" spans="1:7" x14ac:dyDescent="0.35">
      <c r="A15" t="str">
        <f>"11999"</f>
        <v>11999</v>
      </c>
      <c r="B15" t="s">
        <v>10</v>
      </c>
      <c r="C15" s="3">
        <v>32621.200000000001</v>
      </c>
      <c r="D15" s="3">
        <v>10.33</v>
      </c>
      <c r="E15" s="3">
        <v>32631.53</v>
      </c>
      <c r="F15" s="8">
        <v>1</v>
      </c>
      <c r="G15" s="3">
        <v>32631.53</v>
      </c>
    </row>
    <row r="16" spans="1:7" x14ac:dyDescent="0.35">
      <c r="A16" t="str">
        <f>"12999"</f>
        <v>12999</v>
      </c>
      <c r="B16" t="s">
        <v>11</v>
      </c>
      <c r="C16" s="3">
        <v>11024.43</v>
      </c>
      <c r="D16" s="3">
        <v>14439.82</v>
      </c>
      <c r="E16" s="3">
        <v>25464.25</v>
      </c>
      <c r="F16" s="8">
        <v>1</v>
      </c>
      <c r="G16" s="3">
        <v>25464.25</v>
      </c>
    </row>
    <row r="17" spans="1:7" x14ac:dyDescent="0.35">
      <c r="A17" t="str">
        <f>"13999"</f>
        <v>13999</v>
      </c>
      <c r="B17" t="s">
        <v>12</v>
      </c>
      <c r="C17" s="3">
        <v>1837172.39</v>
      </c>
      <c r="D17" s="3">
        <v>2222.62</v>
      </c>
      <c r="E17" s="3">
        <v>1839395.01</v>
      </c>
      <c r="F17" s="8">
        <v>1</v>
      </c>
      <c r="G17" s="3">
        <v>1839395.01</v>
      </c>
    </row>
    <row r="18" spans="1:7" x14ac:dyDescent="0.35">
      <c r="A18" t="str">
        <f>"14999"</f>
        <v>14999</v>
      </c>
      <c r="B18" t="s">
        <v>13</v>
      </c>
      <c r="C18" s="3">
        <v>89239.85</v>
      </c>
      <c r="D18" s="3">
        <v>1830.58</v>
      </c>
      <c r="E18" s="3">
        <v>91070.43</v>
      </c>
      <c r="F18" s="8">
        <v>1</v>
      </c>
      <c r="G18" s="3">
        <v>91070.43</v>
      </c>
    </row>
    <row r="19" spans="1:7" x14ac:dyDescent="0.35">
      <c r="A19" t="str">
        <f>"15999"</f>
        <v>15999</v>
      </c>
      <c r="B19" t="s">
        <v>14</v>
      </c>
      <c r="C19" s="3">
        <v>15667.82</v>
      </c>
      <c r="D19" s="3">
        <v>0</v>
      </c>
      <c r="E19" s="3">
        <v>15667.82</v>
      </c>
      <c r="F19" s="8">
        <v>1</v>
      </c>
      <c r="G19" s="3">
        <v>15667.82</v>
      </c>
    </row>
    <row r="20" spans="1:7" x14ac:dyDescent="0.35">
      <c r="A20" t="str">
        <f>"16999"</f>
        <v>16999</v>
      </c>
      <c r="B20" t="s">
        <v>15</v>
      </c>
      <c r="C20" s="3">
        <v>22760.74</v>
      </c>
      <c r="D20" s="3">
        <v>1140.4100000000001</v>
      </c>
      <c r="E20" s="3">
        <v>23901.15</v>
      </c>
      <c r="F20" s="8">
        <v>1</v>
      </c>
      <c r="G20" s="3">
        <v>23901.15</v>
      </c>
    </row>
    <row r="21" spans="1:7" x14ac:dyDescent="0.35">
      <c r="A21" t="str">
        <f>"17999"</f>
        <v>17999</v>
      </c>
      <c r="B21" t="s">
        <v>16</v>
      </c>
      <c r="C21" s="3">
        <v>51625.03</v>
      </c>
      <c r="D21" s="3">
        <v>0</v>
      </c>
      <c r="E21" s="3">
        <v>51625.03</v>
      </c>
      <c r="F21" s="8">
        <v>1</v>
      </c>
      <c r="G21" s="3">
        <v>51625.03</v>
      </c>
    </row>
    <row r="22" spans="1:7" x14ac:dyDescent="0.35">
      <c r="A22" t="str">
        <f>"18999"</f>
        <v>18999</v>
      </c>
      <c r="B22" t="s">
        <v>17</v>
      </c>
      <c r="C22" s="3">
        <v>181944.58</v>
      </c>
      <c r="D22" s="3">
        <v>0</v>
      </c>
      <c r="E22" s="3">
        <v>181944.58</v>
      </c>
      <c r="F22" s="8">
        <v>1</v>
      </c>
      <c r="G22" s="3">
        <v>181944.58</v>
      </c>
    </row>
    <row r="23" spans="1:7" x14ac:dyDescent="0.35">
      <c r="A23" t="str">
        <f>"19999"</f>
        <v>19999</v>
      </c>
      <c r="B23" t="s">
        <v>18</v>
      </c>
      <c r="C23" s="3">
        <v>428.18</v>
      </c>
      <c r="D23" s="3">
        <v>0</v>
      </c>
      <c r="E23" s="3">
        <v>428.18</v>
      </c>
      <c r="F23" s="8">
        <v>1</v>
      </c>
      <c r="G23" s="3">
        <v>428.18</v>
      </c>
    </row>
    <row r="24" spans="1:7" x14ac:dyDescent="0.35">
      <c r="A24" t="str">
        <f>"20999"</f>
        <v>20999</v>
      </c>
      <c r="B24" t="s">
        <v>19</v>
      </c>
      <c r="C24" s="3">
        <v>246031.33</v>
      </c>
      <c r="D24" s="3">
        <v>0</v>
      </c>
      <c r="E24" s="3">
        <v>246031.33</v>
      </c>
      <c r="F24" s="8">
        <v>1</v>
      </c>
      <c r="G24" s="3">
        <v>246031.33</v>
      </c>
    </row>
    <row r="25" spans="1:7" x14ac:dyDescent="0.35">
      <c r="A25" t="str">
        <f>"21999"</f>
        <v>21999</v>
      </c>
      <c r="B25" t="s">
        <v>20</v>
      </c>
      <c r="C25" s="3">
        <v>3434.74</v>
      </c>
      <c r="D25" s="3">
        <v>0</v>
      </c>
      <c r="E25" s="3">
        <v>3434.74</v>
      </c>
      <c r="F25" s="8">
        <v>1</v>
      </c>
      <c r="G25" s="3">
        <v>3434.74</v>
      </c>
    </row>
    <row r="26" spans="1:7" x14ac:dyDescent="0.35">
      <c r="A26" t="str">
        <f>"22999"</f>
        <v>22999</v>
      </c>
      <c r="B26" t="s">
        <v>21</v>
      </c>
      <c r="C26" s="3">
        <v>24480.7</v>
      </c>
      <c r="D26" s="3">
        <v>29.71</v>
      </c>
      <c r="E26" s="3">
        <v>24510.41</v>
      </c>
      <c r="F26" s="8">
        <v>1</v>
      </c>
      <c r="G26" s="3">
        <v>24510.41</v>
      </c>
    </row>
    <row r="27" spans="1:7" x14ac:dyDescent="0.35">
      <c r="A27" t="str">
        <f>"23999"</f>
        <v>23999</v>
      </c>
      <c r="B27" t="s">
        <v>22</v>
      </c>
      <c r="C27" s="3">
        <v>110015.61</v>
      </c>
      <c r="D27" s="3">
        <v>0</v>
      </c>
      <c r="E27" s="3">
        <v>110015.61</v>
      </c>
      <c r="F27" s="8">
        <v>1</v>
      </c>
      <c r="G27" s="3">
        <v>110015.61</v>
      </c>
    </row>
    <row r="28" spans="1:7" x14ac:dyDescent="0.35">
      <c r="A28" t="str">
        <f>"24999"</f>
        <v>24999</v>
      </c>
      <c r="B28" t="s">
        <v>23</v>
      </c>
      <c r="C28" s="3">
        <v>15288.49</v>
      </c>
      <c r="D28" s="3">
        <v>3.96</v>
      </c>
      <c r="E28" s="3">
        <v>15292.45</v>
      </c>
      <c r="F28" s="8">
        <v>1</v>
      </c>
      <c r="G28" s="3">
        <v>15292.45</v>
      </c>
    </row>
    <row r="29" spans="1:7" x14ac:dyDescent="0.35">
      <c r="A29" t="str">
        <f>"25999"</f>
        <v>25999</v>
      </c>
      <c r="B29" t="s">
        <v>24</v>
      </c>
      <c r="C29" s="3">
        <v>139365.23000000001</v>
      </c>
      <c r="D29" s="3">
        <v>1809.81</v>
      </c>
      <c r="E29" s="3">
        <v>141175.04000000001</v>
      </c>
      <c r="F29" s="8">
        <v>1</v>
      </c>
      <c r="G29" s="3">
        <v>141175.04000000001</v>
      </c>
    </row>
    <row r="30" spans="1:7" x14ac:dyDescent="0.35">
      <c r="A30" t="str">
        <f>"26999"</f>
        <v>26999</v>
      </c>
      <c r="B30" t="s">
        <v>25</v>
      </c>
      <c r="C30" s="3">
        <v>889.6</v>
      </c>
      <c r="D30" s="3">
        <v>9.9499999999999993</v>
      </c>
      <c r="E30" s="3">
        <v>899.55</v>
      </c>
      <c r="F30" s="8">
        <v>1</v>
      </c>
      <c r="G30" s="3">
        <v>899.55</v>
      </c>
    </row>
    <row r="31" spans="1:7" x14ac:dyDescent="0.35">
      <c r="A31" t="str">
        <f>"27999"</f>
        <v>27999</v>
      </c>
      <c r="B31" t="s">
        <v>26</v>
      </c>
      <c r="C31" s="3">
        <v>21958.44</v>
      </c>
      <c r="D31" s="3">
        <v>0</v>
      </c>
      <c r="E31" s="3">
        <v>21958.44</v>
      </c>
      <c r="F31" s="8">
        <v>1</v>
      </c>
      <c r="G31" s="3">
        <v>21958.44</v>
      </c>
    </row>
    <row r="32" spans="1:7" x14ac:dyDescent="0.35">
      <c r="A32" t="str">
        <f>"28999"</f>
        <v>28999</v>
      </c>
      <c r="B32" t="s">
        <v>27</v>
      </c>
      <c r="C32" s="3">
        <v>66488.460000000006</v>
      </c>
      <c r="D32" s="3">
        <v>152.57</v>
      </c>
      <c r="E32" s="3">
        <v>66641.03</v>
      </c>
      <c r="F32" s="8">
        <v>1</v>
      </c>
      <c r="G32" s="3">
        <v>66641.03</v>
      </c>
    </row>
    <row r="33" spans="1:7" x14ac:dyDescent="0.35">
      <c r="A33" t="str">
        <f>"29999"</f>
        <v>29999</v>
      </c>
      <c r="B33" t="s">
        <v>28</v>
      </c>
      <c r="C33" s="3">
        <v>10527.66</v>
      </c>
      <c r="D33" s="3">
        <v>691.81</v>
      </c>
      <c r="E33" s="3">
        <v>11219.47</v>
      </c>
      <c r="F33" s="8">
        <v>1</v>
      </c>
      <c r="G33" s="3">
        <v>11219.47</v>
      </c>
    </row>
    <row r="34" spans="1:7" x14ac:dyDescent="0.35">
      <c r="A34" t="str">
        <f>"30999"</f>
        <v>30999</v>
      </c>
      <c r="B34" t="s">
        <v>29</v>
      </c>
      <c r="C34" s="3">
        <v>207868.82</v>
      </c>
      <c r="D34" s="3">
        <v>0</v>
      </c>
      <c r="E34" s="3">
        <v>207868.82</v>
      </c>
      <c r="F34" s="8">
        <v>1</v>
      </c>
      <c r="G34" s="3">
        <v>207868.82</v>
      </c>
    </row>
    <row r="35" spans="1:7" x14ac:dyDescent="0.35">
      <c r="A35" t="str">
        <f>"31999"</f>
        <v>31999</v>
      </c>
      <c r="B35" t="s">
        <v>30</v>
      </c>
      <c r="C35" s="3">
        <v>12322.46</v>
      </c>
      <c r="D35" s="3">
        <v>0</v>
      </c>
      <c r="E35" s="3">
        <v>12322.46</v>
      </c>
      <c r="F35" s="8">
        <v>1</v>
      </c>
      <c r="G35" s="3">
        <v>12322.46</v>
      </c>
    </row>
    <row r="36" spans="1:7" x14ac:dyDescent="0.35">
      <c r="A36" t="str">
        <f>"32999"</f>
        <v>32999</v>
      </c>
      <c r="B36" t="s">
        <v>31</v>
      </c>
      <c r="C36" s="3">
        <v>150969.56</v>
      </c>
      <c r="D36" s="3">
        <v>7063.78</v>
      </c>
      <c r="E36" s="3">
        <v>158033.34</v>
      </c>
      <c r="F36" s="8">
        <v>1</v>
      </c>
      <c r="G36" s="3">
        <v>158033.34</v>
      </c>
    </row>
    <row r="37" spans="1:7" x14ac:dyDescent="0.35">
      <c r="A37" t="str">
        <f>"33999"</f>
        <v>33999</v>
      </c>
      <c r="B37" t="s">
        <v>32</v>
      </c>
      <c r="C37" s="3">
        <v>3002.41</v>
      </c>
      <c r="D37" s="3">
        <v>0</v>
      </c>
      <c r="E37" s="3">
        <v>3002.41</v>
      </c>
      <c r="F37" s="8">
        <v>1</v>
      </c>
      <c r="G37" s="3">
        <v>3002.41</v>
      </c>
    </row>
    <row r="38" spans="1:7" x14ac:dyDescent="0.35">
      <c r="A38" t="str">
        <f>"34999"</f>
        <v>34999</v>
      </c>
      <c r="B38" t="s">
        <v>33</v>
      </c>
      <c r="C38" s="3">
        <v>12307.9</v>
      </c>
      <c r="D38" s="3">
        <v>0</v>
      </c>
      <c r="E38" s="3">
        <v>12307.9</v>
      </c>
      <c r="F38" s="8">
        <v>1</v>
      </c>
      <c r="G38" s="3">
        <v>12307.9</v>
      </c>
    </row>
    <row r="39" spans="1:7" x14ac:dyDescent="0.35">
      <c r="A39" t="str">
        <f>"35999"</f>
        <v>35999</v>
      </c>
      <c r="B39" t="s">
        <v>34</v>
      </c>
      <c r="C39" s="3">
        <v>26216.26</v>
      </c>
      <c r="D39" s="3">
        <v>0</v>
      </c>
      <c r="E39" s="3">
        <v>26216.26</v>
      </c>
      <c r="F39" s="8">
        <v>1</v>
      </c>
      <c r="G39" s="3">
        <v>26216.26</v>
      </c>
    </row>
    <row r="40" spans="1:7" x14ac:dyDescent="0.35">
      <c r="A40" t="str">
        <f>"36999"</f>
        <v>36999</v>
      </c>
      <c r="B40" t="s">
        <v>35</v>
      </c>
      <c r="C40" s="3">
        <v>89413.41</v>
      </c>
      <c r="D40" s="3">
        <v>1062.52</v>
      </c>
      <c r="E40" s="3">
        <v>90475.93</v>
      </c>
      <c r="F40" s="8">
        <v>1</v>
      </c>
      <c r="G40" s="3">
        <v>90475.93</v>
      </c>
    </row>
    <row r="41" spans="1:7" x14ac:dyDescent="0.35">
      <c r="A41" t="str">
        <f>"37999"</f>
        <v>37999</v>
      </c>
      <c r="B41" t="s">
        <v>36</v>
      </c>
      <c r="C41" s="3">
        <v>343918.82</v>
      </c>
      <c r="D41" s="3">
        <v>1121.76</v>
      </c>
      <c r="E41" s="3">
        <v>345040.58</v>
      </c>
      <c r="F41" s="8">
        <v>1</v>
      </c>
      <c r="G41" s="3">
        <v>345040.58</v>
      </c>
    </row>
    <row r="42" spans="1:7" x14ac:dyDescent="0.35">
      <c r="A42" t="str">
        <f>"38999"</f>
        <v>38999</v>
      </c>
      <c r="B42" t="s">
        <v>37</v>
      </c>
      <c r="C42" s="3">
        <v>26358.65</v>
      </c>
      <c r="D42" s="3">
        <v>0</v>
      </c>
      <c r="E42" s="3">
        <v>26358.65</v>
      </c>
      <c r="F42" s="8">
        <v>1</v>
      </c>
      <c r="G42" s="3">
        <v>26358.65</v>
      </c>
    </row>
    <row r="43" spans="1:7" x14ac:dyDescent="0.35">
      <c r="A43" t="str">
        <f>"39999"</f>
        <v>39999</v>
      </c>
      <c r="B43" t="s">
        <v>38</v>
      </c>
      <c r="C43" s="3">
        <v>13919.79</v>
      </c>
      <c r="D43" s="3">
        <v>0</v>
      </c>
      <c r="E43" s="3">
        <v>13919.79</v>
      </c>
      <c r="F43" s="8">
        <v>1</v>
      </c>
      <c r="G43" s="3">
        <v>13919.79</v>
      </c>
    </row>
    <row r="44" spans="1:7" x14ac:dyDescent="0.35">
      <c r="A44" t="str">
        <f>"40999"</f>
        <v>40999</v>
      </c>
      <c r="B44" t="s">
        <v>39</v>
      </c>
      <c r="C44" s="3">
        <v>5129455.59</v>
      </c>
      <c r="D44" s="3">
        <v>27156.560000000001</v>
      </c>
      <c r="E44" s="3">
        <v>5156612.1500000004</v>
      </c>
      <c r="F44" s="8">
        <v>1</v>
      </c>
      <c r="G44" s="3">
        <v>5156612.1500000004</v>
      </c>
    </row>
    <row r="45" spans="1:7" x14ac:dyDescent="0.35">
      <c r="A45" t="str">
        <f>"41999"</f>
        <v>41999</v>
      </c>
      <c r="B45" t="s">
        <v>40</v>
      </c>
      <c r="C45" s="3">
        <v>26074.92</v>
      </c>
      <c r="D45" s="3">
        <v>14.56</v>
      </c>
      <c r="E45" s="3">
        <v>26089.48</v>
      </c>
      <c r="F45" s="8">
        <v>1</v>
      </c>
      <c r="G45" s="3">
        <v>26089.48</v>
      </c>
    </row>
    <row r="46" spans="1:7" x14ac:dyDescent="0.35">
      <c r="A46" t="str">
        <f>"42999"</f>
        <v>42999</v>
      </c>
      <c r="B46" t="s">
        <v>41</v>
      </c>
      <c r="C46" s="3">
        <v>13566.44</v>
      </c>
      <c r="D46" s="3">
        <v>0</v>
      </c>
      <c r="E46" s="3">
        <v>13566.44</v>
      </c>
      <c r="F46" s="8">
        <v>1</v>
      </c>
      <c r="G46" s="3">
        <v>13566.44</v>
      </c>
    </row>
    <row r="47" spans="1:7" x14ac:dyDescent="0.35">
      <c r="A47" t="str">
        <f>"43999"</f>
        <v>43999</v>
      </c>
      <c r="B47" t="s">
        <v>42</v>
      </c>
      <c r="C47" s="3">
        <v>15851.77</v>
      </c>
      <c r="D47" s="3">
        <v>0</v>
      </c>
      <c r="E47" s="3">
        <v>15851.77</v>
      </c>
      <c r="F47" s="8">
        <v>1</v>
      </c>
      <c r="G47" s="3">
        <v>15851.77</v>
      </c>
    </row>
    <row r="48" spans="1:7" x14ac:dyDescent="0.35">
      <c r="A48" t="str">
        <f>"44999"</f>
        <v>44999</v>
      </c>
      <c r="B48" t="s">
        <v>43</v>
      </c>
      <c r="C48" s="3">
        <v>521515.16</v>
      </c>
      <c r="D48" s="3">
        <v>213.97</v>
      </c>
      <c r="E48" s="3">
        <v>521729.13</v>
      </c>
      <c r="F48" s="8">
        <v>1</v>
      </c>
      <c r="G48" s="3">
        <v>521729.13</v>
      </c>
    </row>
    <row r="49" spans="1:7" x14ac:dyDescent="0.35">
      <c r="A49" t="str">
        <f>"45999"</f>
        <v>45999</v>
      </c>
      <c r="B49" t="s">
        <v>44</v>
      </c>
      <c r="C49" s="3">
        <v>54016.36</v>
      </c>
      <c r="D49" s="3">
        <v>0</v>
      </c>
      <c r="E49" s="3">
        <v>54016.36</v>
      </c>
      <c r="F49" s="8">
        <v>1</v>
      </c>
      <c r="G49" s="3">
        <v>54016.36</v>
      </c>
    </row>
    <row r="50" spans="1:7" x14ac:dyDescent="0.35">
      <c r="A50" t="str">
        <f>"46999"</f>
        <v>46999</v>
      </c>
      <c r="B50" t="s">
        <v>45</v>
      </c>
      <c r="C50" s="3">
        <v>3621.81</v>
      </c>
      <c r="D50" s="3">
        <v>0</v>
      </c>
      <c r="E50" s="3">
        <v>3621.81</v>
      </c>
      <c r="F50" s="8">
        <v>1</v>
      </c>
      <c r="G50" s="3">
        <v>3621.81</v>
      </c>
    </row>
    <row r="51" spans="1:7" x14ac:dyDescent="0.35">
      <c r="A51" t="str">
        <f>"47999"</f>
        <v>47999</v>
      </c>
      <c r="B51" t="s">
        <v>46</v>
      </c>
      <c r="C51" s="3">
        <v>11267.61</v>
      </c>
      <c r="D51" s="3">
        <v>1187.46</v>
      </c>
      <c r="E51" s="3">
        <v>12455.07</v>
      </c>
      <c r="F51" s="8">
        <v>1</v>
      </c>
      <c r="G51" s="3">
        <v>12455.07</v>
      </c>
    </row>
    <row r="52" spans="1:7" x14ac:dyDescent="0.35">
      <c r="A52" t="str">
        <f>"48999"</f>
        <v>48999</v>
      </c>
      <c r="B52" t="s">
        <v>47</v>
      </c>
      <c r="C52" s="3">
        <v>12362.99</v>
      </c>
      <c r="D52" s="3">
        <v>79.36</v>
      </c>
      <c r="E52" s="3">
        <v>12442.35</v>
      </c>
      <c r="F52" s="8">
        <v>1</v>
      </c>
      <c r="G52" s="3">
        <v>12442.35</v>
      </c>
    </row>
    <row r="53" spans="1:7" x14ac:dyDescent="0.35">
      <c r="A53" t="str">
        <f>"49999"</f>
        <v>49999</v>
      </c>
      <c r="B53" t="s">
        <v>48</v>
      </c>
      <c r="C53" s="3">
        <v>227795.51</v>
      </c>
      <c r="D53" s="3">
        <v>0</v>
      </c>
      <c r="E53" s="3">
        <v>227795.51</v>
      </c>
      <c r="F53" s="8">
        <v>1</v>
      </c>
      <c r="G53" s="3">
        <v>227795.51</v>
      </c>
    </row>
    <row r="54" spans="1:7" x14ac:dyDescent="0.35">
      <c r="A54" t="str">
        <f>"50999"</f>
        <v>50999</v>
      </c>
      <c r="B54" t="s">
        <v>49</v>
      </c>
      <c r="C54" s="3">
        <v>9970.6200000000008</v>
      </c>
      <c r="D54" s="3">
        <v>0</v>
      </c>
      <c r="E54" s="3">
        <v>9970.6200000000008</v>
      </c>
      <c r="F54" s="8">
        <v>1</v>
      </c>
      <c r="G54" s="3">
        <v>9970.6200000000008</v>
      </c>
    </row>
    <row r="55" spans="1:7" x14ac:dyDescent="0.35">
      <c r="A55" t="str">
        <f>"51999"</f>
        <v>51999</v>
      </c>
      <c r="B55" t="s">
        <v>50</v>
      </c>
      <c r="C55" s="3">
        <v>363083.73</v>
      </c>
      <c r="D55" s="3">
        <v>0</v>
      </c>
      <c r="E55" s="3">
        <v>363083.73</v>
      </c>
      <c r="F55" s="8">
        <v>1</v>
      </c>
      <c r="G55" s="3">
        <v>363083.73</v>
      </c>
    </row>
    <row r="56" spans="1:7" x14ac:dyDescent="0.35">
      <c r="A56" t="str">
        <f>"52999"</f>
        <v>52999</v>
      </c>
      <c r="B56" t="s">
        <v>51</v>
      </c>
      <c r="C56" s="3">
        <v>10866.45</v>
      </c>
      <c r="D56" s="3">
        <v>0</v>
      </c>
      <c r="E56" s="3">
        <v>10866.45</v>
      </c>
      <c r="F56" s="8">
        <v>1</v>
      </c>
      <c r="G56" s="3">
        <v>10866.45</v>
      </c>
    </row>
    <row r="57" spans="1:7" x14ac:dyDescent="0.35">
      <c r="A57" t="str">
        <f>"53999"</f>
        <v>53999</v>
      </c>
      <c r="B57" t="s">
        <v>52</v>
      </c>
      <c r="C57" s="3">
        <v>212103.78</v>
      </c>
      <c r="D57" s="3">
        <v>0</v>
      </c>
      <c r="E57" s="3">
        <v>212103.78</v>
      </c>
      <c r="F57" s="8">
        <v>1</v>
      </c>
      <c r="G57" s="3">
        <v>212103.78</v>
      </c>
    </row>
    <row r="58" spans="1:7" x14ac:dyDescent="0.35">
      <c r="A58" t="str">
        <f>"54999"</f>
        <v>54999</v>
      </c>
      <c r="B58" t="s">
        <v>53</v>
      </c>
      <c r="C58" s="3">
        <v>8783.7900000000009</v>
      </c>
      <c r="D58" s="3">
        <v>0</v>
      </c>
      <c r="E58" s="3">
        <v>8783.7900000000009</v>
      </c>
      <c r="F58" s="8">
        <v>1</v>
      </c>
      <c r="G58" s="3">
        <v>8783.7900000000009</v>
      </c>
    </row>
    <row r="59" spans="1:7" x14ac:dyDescent="0.35">
      <c r="A59" t="str">
        <f>"55999"</f>
        <v>55999</v>
      </c>
      <c r="B59" t="s">
        <v>54</v>
      </c>
      <c r="C59" s="3">
        <v>43346.32</v>
      </c>
      <c r="D59" s="3">
        <v>0</v>
      </c>
      <c r="E59" s="3">
        <v>43346.32</v>
      </c>
      <c r="F59" s="8">
        <v>1</v>
      </c>
      <c r="G59" s="3">
        <v>43346.32</v>
      </c>
    </row>
    <row r="60" spans="1:7" x14ac:dyDescent="0.35">
      <c r="A60" t="str">
        <f>"56999"</f>
        <v>56999</v>
      </c>
      <c r="B60" t="s">
        <v>55</v>
      </c>
      <c r="C60" s="3">
        <v>95744.55</v>
      </c>
      <c r="D60" s="3">
        <v>116.78</v>
      </c>
      <c r="E60" s="3">
        <v>95861.33</v>
      </c>
      <c r="F60" s="8">
        <v>1</v>
      </c>
      <c r="G60" s="3">
        <v>95861.33</v>
      </c>
    </row>
    <row r="61" spans="1:7" x14ac:dyDescent="0.35">
      <c r="A61" t="str">
        <f>"57999"</f>
        <v>57999</v>
      </c>
      <c r="B61" t="s">
        <v>56</v>
      </c>
      <c r="C61" s="3">
        <v>4588.3100000000004</v>
      </c>
      <c r="D61" s="3">
        <v>0</v>
      </c>
      <c r="E61" s="3">
        <v>4588.3100000000004</v>
      </c>
      <c r="F61" s="8">
        <v>1</v>
      </c>
      <c r="G61" s="3">
        <v>4588.3100000000004</v>
      </c>
    </row>
    <row r="62" spans="1:7" x14ac:dyDescent="0.35">
      <c r="A62" t="str">
        <f>"58999"</f>
        <v>58999</v>
      </c>
      <c r="B62" t="s">
        <v>57</v>
      </c>
      <c r="C62" s="3">
        <v>20034.78</v>
      </c>
      <c r="D62" s="3">
        <v>704.18</v>
      </c>
      <c r="E62" s="3">
        <v>20738.96</v>
      </c>
      <c r="F62" s="8">
        <v>1</v>
      </c>
      <c r="G62" s="3">
        <v>20738.96</v>
      </c>
    </row>
    <row r="63" spans="1:7" x14ac:dyDescent="0.35">
      <c r="A63" t="str">
        <f>"59999"</f>
        <v>59999</v>
      </c>
      <c r="B63" t="s">
        <v>58</v>
      </c>
      <c r="C63" s="3">
        <v>443563.7</v>
      </c>
      <c r="D63" s="3">
        <v>0</v>
      </c>
      <c r="E63" s="3">
        <v>443563.7</v>
      </c>
      <c r="F63" s="8">
        <v>1</v>
      </c>
      <c r="G63" s="3">
        <v>443563.7</v>
      </c>
    </row>
    <row r="64" spans="1:7" x14ac:dyDescent="0.35">
      <c r="A64" t="str">
        <f>"60999"</f>
        <v>60999</v>
      </c>
      <c r="B64" t="s">
        <v>59</v>
      </c>
      <c r="C64" s="3">
        <v>34158.26</v>
      </c>
      <c r="D64" s="3">
        <v>0</v>
      </c>
      <c r="E64" s="3">
        <v>34158.26</v>
      </c>
      <c r="F64" s="8">
        <v>1</v>
      </c>
      <c r="G64" s="3">
        <v>34158.26</v>
      </c>
    </row>
    <row r="65" spans="1:7" x14ac:dyDescent="0.35">
      <c r="A65" t="str">
        <f>"61999"</f>
        <v>61999</v>
      </c>
      <c r="B65" t="s">
        <v>60</v>
      </c>
      <c r="C65" s="3">
        <v>27383.35</v>
      </c>
      <c r="D65" s="3">
        <v>0</v>
      </c>
      <c r="E65" s="3">
        <v>27383.35</v>
      </c>
      <c r="F65" s="8">
        <v>1</v>
      </c>
      <c r="G65" s="3">
        <v>27383.35</v>
      </c>
    </row>
    <row r="66" spans="1:7" x14ac:dyDescent="0.35">
      <c r="A66" t="str">
        <f>"62999"</f>
        <v>62999</v>
      </c>
      <c r="B66" t="s">
        <v>61</v>
      </c>
      <c r="C66" s="3">
        <v>11426.62</v>
      </c>
      <c r="D66" s="3">
        <v>0</v>
      </c>
      <c r="E66" s="3">
        <v>11426.62</v>
      </c>
      <c r="F66" s="8">
        <v>1</v>
      </c>
      <c r="G66" s="3">
        <v>11426.62</v>
      </c>
    </row>
    <row r="67" spans="1:7" x14ac:dyDescent="0.35">
      <c r="A67" t="str">
        <f>"63999"</f>
        <v>63999</v>
      </c>
      <c r="B67" t="s">
        <v>62</v>
      </c>
      <c r="C67" s="3">
        <v>3562.57</v>
      </c>
      <c r="D67" s="3">
        <v>0</v>
      </c>
      <c r="E67" s="3">
        <v>3562.57</v>
      </c>
      <c r="F67" s="8">
        <v>1</v>
      </c>
      <c r="G67" s="3">
        <v>3562.57</v>
      </c>
    </row>
    <row r="68" spans="1:7" x14ac:dyDescent="0.35">
      <c r="A68" t="str">
        <f>"64999"</f>
        <v>64999</v>
      </c>
      <c r="B68" t="s">
        <v>63</v>
      </c>
      <c r="C68" s="3">
        <v>73946.16</v>
      </c>
      <c r="D68" s="3">
        <v>195.48</v>
      </c>
      <c r="E68" s="3">
        <v>74141.64</v>
      </c>
      <c r="F68" s="8">
        <v>1</v>
      </c>
      <c r="G68" s="3">
        <v>74141.64</v>
      </c>
    </row>
    <row r="69" spans="1:7" x14ac:dyDescent="0.35">
      <c r="A69" t="str">
        <f>"65999"</f>
        <v>65999</v>
      </c>
      <c r="B69" t="s">
        <v>64</v>
      </c>
      <c r="C69" s="3">
        <v>12598.9</v>
      </c>
      <c r="D69" s="3">
        <v>3607.93</v>
      </c>
      <c r="E69" s="3">
        <v>16206.83</v>
      </c>
      <c r="F69" s="8">
        <v>1</v>
      </c>
      <c r="G69" s="3">
        <v>16206.83</v>
      </c>
    </row>
    <row r="70" spans="1:7" x14ac:dyDescent="0.35">
      <c r="A70" t="str">
        <f>"66999"</f>
        <v>66999</v>
      </c>
      <c r="B70" t="s">
        <v>65</v>
      </c>
      <c r="C70" s="3">
        <v>110544.59</v>
      </c>
      <c r="D70" s="3">
        <v>0</v>
      </c>
      <c r="E70" s="3">
        <v>110544.59</v>
      </c>
      <c r="F70" s="8">
        <v>1</v>
      </c>
      <c r="G70" s="3">
        <v>110544.59</v>
      </c>
    </row>
    <row r="71" spans="1:7" x14ac:dyDescent="0.35">
      <c r="A71" t="str">
        <f>"67999"</f>
        <v>67999</v>
      </c>
      <c r="B71" t="s">
        <v>66</v>
      </c>
      <c r="C71" s="3">
        <v>627073.4</v>
      </c>
      <c r="D71" s="3">
        <v>843.38</v>
      </c>
      <c r="E71" s="3">
        <v>627916.78</v>
      </c>
      <c r="F71" s="8">
        <v>1</v>
      </c>
      <c r="G71" s="3">
        <v>627916.78</v>
      </c>
    </row>
    <row r="72" spans="1:7" x14ac:dyDescent="0.35">
      <c r="A72" t="str">
        <f>"68999"</f>
        <v>68999</v>
      </c>
      <c r="B72" t="s">
        <v>67</v>
      </c>
      <c r="C72" s="3">
        <v>51682.19</v>
      </c>
      <c r="D72" s="3">
        <v>0</v>
      </c>
      <c r="E72" s="3">
        <v>51682.19</v>
      </c>
      <c r="F72" s="8">
        <v>1</v>
      </c>
      <c r="G72" s="3">
        <v>51682.19</v>
      </c>
    </row>
    <row r="73" spans="1:7" x14ac:dyDescent="0.35">
      <c r="A73" t="str">
        <f>"69999"</f>
        <v>69999</v>
      </c>
      <c r="B73" t="s">
        <v>68</v>
      </c>
      <c r="C73" s="3">
        <v>6576.41</v>
      </c>
      <c r="D73" s="3">
        <v>0</v>
      </c>
      <c r="E73" s="3">
        <v>6576.41</v>
      </c>
      <c r="F73" s="8">
        <v>1</v>
      </c>
      <c r="G73" s="3">
        <v>6576.41</v>
      </c>
    </row>
    <row r="74" spans="1:7" x14ac:dyDescent="0.35">
      <c r="A74" t="str">
        <f>"70999"</f>
        <v>70999</v>
      </c>
      <c r="B74" t="s">
        <v>69</v>
      </c>
      <c r="C74" s="3">
        <v>641587.65</v>
      </c>
      <c r="D74" s="3">
        <v>17.43</v>
      </c>
      <c r="E74" s="3">
        <v>641605.07999999996</v>
      </c>
      <c r="F74" s="8">
        <v>1</v>
      </c>
      <c r="G74" s="3">
        <v>641605.07999999996</v>
      </c>
    </row>
    <row r="75" spans="1:7" x14ac:dyDescent="0.35">
      <c r="A75" t="str">
        <f>"71999"</f>
        <v>71999</v>
      </c>
      <c r="B75" t="s">
        <v>70</v>
      </c>
      <c r="C75" s="3">
        <v>220567.48</v>
      </c>
      <c r="D75" s="3">
        <v>3.18</v>
      </c>
      <c r="E75" s="3">
        <v>220570.66</v>
      </c>
      <c r="F75" s="8">
        <v>1</v>
      </c>
      <c r="G75" s="3">
        <v>220570.66</v>
      </c>
    </row>
    <row r="76" spans="1:7" x14ac:dyDescent="0.35">
      <c r="A76" t="str">
        <f>"72999"</f>
        <v>72999</v>
      </c>
      <c r="B76" t="s">
        <v>71</v>
      </c>
      <c r="C76" s="3">
        <v>588.22</v>
      </c>
      <c r="D76" s="3">
        <v>0</v>
      </c>
      <c r="E76" s="3">
        <v>588.22</v>
      </c>
      <c r="F76" s="8">
        <v>1</v>
      </c>
      <c r="G76" s="3">
        <v>588.22</v>
      </c>
    </row>
    <row r="77" spans="1:7" x14ac:dyDescent="0.35">
      <c r="A77" t="str">
        <f>"     "</f>
        <v xml:space="preserve">     </v>
      </c>
      <c r="B77" s="1" t="s">
        <v>81</v>
      </c>
      <c r="C77" s="7">
        <v>13762375.310000001</v>
      </c>
      <c r="D77" s="7">
        <v>69493.820000000007</v>
      </c>
      <c r="E77" s="7">
        <v>13831869.130000001</v>
      </c>
      <c r="F77" s="8">
        <v>1</v>
      </c>
      <c r="G77" s="7">
        <v>13831869.130000001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2021</_x002e_DocumentYear>
    <_dlc_DocId xmlns="bb65cc95-6d4e-4879-a879-9838761499af">33E6D4FPPFNA-524576021-6671</_dlc_DocId>
    <_dlc_DocIdUrl xmlns="bb65cc95-6d4e-4879-a879-9838761499af">
      <Url>http://apwmad0p7106:9444/_layouts/15/DocIdRedir.aspx?ID=33E6D4FPPFNA-524576021-6671</Url>
      <Description>33E6D4FPPFNA-524576021-6671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2BF225-69B7-4796-9433-679616F41B98}"/>
</file>

<file path=customXml/itemProps2.xml><?xml version="1.0" encoding="utf-8"?>
<ds:datastoreItem xmlns:ds="http://schemas.openxmlformats.org/officeDocument/2006/customXml" ds:itemID="{9B889E82-B680-47AE-9896-F27D17EF394D}"/>
</file>

<file path=customXml/itemProps3.xml><?xml version="1.0" encoding="utf-8"?>
<ds:datastoreItem xmlns:ds="http://schemas.openxmlformats.org/officeDocument/2006/customXml" ds:itemID="{AD9145F8-009F-4B36-891C-AD941D997361}"/>
</file>

<file path=customXml/itemProps4.xml><?xml version="1.0" encoding="utf-8"?>
<ds:datastoreItem xmlns:ds="http://schemas.openxmlformats.org/officeDocument/2006/customXml" ds:itemID="{34C5CD51-F00D-4CB7-9FD4-E9305AA69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Exempt Computer Aid Payment Estimates - Counties</dc:title>
  <dc:creator>Regenauer, Sara M - DOR</dc:creator>
  <cp:lastModifiedBy>Lentz, Matthew C - DOR</cp:lastModifiedBy>
  <dcterms:created xsi:type="dcterms:W3CDTF">2021-09-28T16:01:56Z</dcterms:created>
  <dcterms:modified xsi:type="dcterms:W3CDTF">2021-09-30T14:03:24Z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6c1a0494-9206-41f0-bbf4-f7da95cbf9d9</vt:lpwstr>
  </property>
</Properties>
</file>