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Estimates\2020\Final reports\Web Reports\"/>
    </mc:Choice>
  </mc:AlternateContent>
  <bookViews>
    <workbookView xWindow="0" yWindow="0" windowWidth="22275" windowHeight="9315"/>
  </bookViews>
  <sheets>
    <sheet name="School Districts" sheetId="1" r:id="rId1"/>
  </sheets>
  <definedNames>
    <definedName name="_xlnm._FilterDatabase" localSheetId="0" hidden="1">'School Districts'!$A$4:$F$4</definedName>
  </definedNames>
  <calcPr calcId="0"/>
</workbook>
</file>

<file path=xl/calcChain.xml><?xml version="1.0" encoding="utf-8"?>
<calcChain xmlns="http://schemas.openxmlformats.org/spreadsheetml/2006/main">
  <c r="D426" i="1" l="1"/>
  <c r="F426" i="1" l="1"/>
  <c r="C426" i="1"/>
  <c r="A425" i="1"/>
  <c r="A424" i="1"/>
  <c r="A423" i="1"/>
  <c r="A422" i="1"/>
  <c r="A421" i="1"/>
  <c r="A420" i="1"/>
  <c r="A419" i="1"/>
  <c r="A418" i="1"/>
  <c r="A417" i="1"/>
  <c r="A416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<sst xmlns="http://schemas.openxmlformats.org/spreadsheetml/2006/main" count="430" uniqueCount="430">
  <si>
    <t xml:space="preserve">SCH D OF ADAMS FRIENDSHIP AREA          </t>
  </si>
  <si>
    <t xml:space="preserve">SCH D OF ASHLAND                        </t>
  </si>
  <si>
    <t xml:space="preserve">SCH D OF BUTTERNUT                      </t>
  </si>
  <si>
    <t xml:space="preserve">SCH D OF MELLEN                         </t>
  </si>
  <si>
    <t xml:space="preserve">SCH D OF BARRON AREA                    </t>
  </si>
  <si>
    <t xml:space="preserve">SCH D OF CAMERON                        </t>
  </si>
  <si>
    <t xml:space="preserve">SCH D OF CHETEK-WEYERHAEUSER AREA       </t>
  </si>
  <si>
    <t xml:space="preserve">SCH D OF CUMBERLAND                     </t>
  </si>
  <si>
    <t xml:space="preserve">SCH D OF PRAIRIE FARM                   </t>
  </si>
  <si>
    <t xml:space="preserve">SCH D OF RICE LAKE AREA                 </t>
  </si>
  <si>
    <t xml:space="preserve">SCH D OF TURTLE LAKE                    </t>
  </si>
  <si>
    <t xml:space="preserve">SCH D OF BAYFIELD                       </t>
  </si>
  <si>
    <t xml:space="preserve">SCH D OF DRUMMOND                       </t>
  </si>
  <si>
    <t xml:space="preserve">SCH D OF SOUTH SHORE (PORT WING)        </t>
  </si>
  <si>
    <t xml:space="preserve">SCH D OF WASHBURN                       </t>
  </si>
  <si>
    <t xml:space="preserve">SCH D OF ASHWAUBENON                    </t>
  </si>
  <si>
    <t xml:space="preserve">SCH D OF DENMARK                        </t>
  </si>
  <si>
    <t xml:space="preserve">SCH D OF DE PERE                        </t>
  </si>
  <si>
    <t xml:space="preserve">SCH D OF GREEN BAY AREA                 </t>
  </si>
  <si>
    <t xml:space="preserve">SCH D OF HOWARD-SUAMICO                 </t>
  </si>
  <si>
    <t xml:space="preserve">SCH D OF PULASKI COMMUNITY              </t>
  </si>
  <si>
    <t xml:space="preserve">SCH D OF WEST DE PERE                   </t>
  </si>
  <si>
    <t xml:space="preserve">SCH D OF WRIGHTSTOWN COMMUNITY          </t>
  </si>
  <si>
    <t xml:space="preserve">SCH D OF ALMA                           </t>
  </si>
  <si>
    <t xml:space="preserve">SCH D OF COCHRANE-FOUNTAIN CITY         </t>
  </si>
  <si>
    <t xml:space="preserve">SCH D OF GILMANTON                      </t>
  </si>
  <si>
    <t xml:space="preserve">SCH D OF MONDOVI                        </t>
  </si>
  <si>
    <t xml:space="preserve">SCH D OF GRANTSBURG                     </t>
  </si>
  <si>
    <t xml:space="preserve">SCH D OF SIREN                          </t>
  </si>
  <si>
    <t xml:space="preserve">SCH D OF WEBSTER                        </t>
  </si>
  <si>
    <t xml:space="preserve">SCH D OF BRILLION                       </t>
  </si>
  <si>
    <t xml:space="preserve">SCH D OF CHILTON                        </t>
  </si>
  <si>
    <t xml:space="preserve">SCH D OF HILBERT                        </t>
  </si>
  <si>
    <t xml:space="preserve">SCH D OF NEW HOLSTEIN                   </t>
  </si>
  <si>
    <t xml:space="preserve">SCH D OF STOCKBRIDGE                    </t>
  </si>
  <si>
    <t xml:space="preserve">SCH D OF BLOOMER                        </t>
  </si>
  <si>
    <t xml:space="preserve">SCH D OF CADOTT COMMUNITY               </t>
  </si>
  <si>
    <t xml:space="preserve">SCH D OF CHIPPEWA FALLS AREA            </t>
  </si>
  <si>
    <t xml:space="preserve">SCH D OF CORNELL                        </t>
  </si>
  <si>
    <t xml:space="preserve">SCH D OF LAKE HOLCOMBE                  </t>
  </si>
  <si>
    <t xml:space="preserve">SCH D OF NEW AUBURN                     </t>
  </si>
  <si>
    <t xml:space="preserve">SCH D OF STANLEY-BOYD AREA              </t>
  </si>
  <si>
    <t xml:space="preserve">SCH D OF ABBOTSFORD                     </t>
  </si>
  <si>
    <t xml:space="preserve">SCH D OF COLBY                          </t>
  </si>
  <si>
    <t xml:space="preserve">SCH D OF GRANTON AREA                   </t>
  </si>
  <si>
    <t xml:space="preserve">SCH D OF GREENWOOD                      </t>
  </si>
  <si>
    <t xml:space="preserve">SCH D OF LOYAL                          </t>
  </si>
  <si>
    <t xml:space="preserve">SCH D OF NEILLSVILLE                    </t>
  </si>
  <si>
    <t xml:space="preserve">SCH D OF OWEN-WITHEE                    </t>
  </si>
  <si>
    <t xml:space="preserve">SCH D OF THORP                          </t>
  </si>
  <si>
    <t xml:space="preserve">SCH D OF CAMBRIA-FRIESLAND              </t>
  </si>
  <si>
    <t xml:space="preserve">SCH D OF COLUMBUS                       </t>
  </si>
  <si>
    <t xml:space="preserve">SCH D OF FALL RIVER                     </t>
  </si>
  <si>
    <t xml:space="preserve">SCH D OF LODI                           </t>
  </si>
  <si>
    <t xml:space="preserve">SCH D OF PARDEEVILLE AREA               </t>
  </si>
  <si>
    <t xml:space="preserve">SCH D OF PORTAGE COMMUNITY              </t>
  </si>
  <si>
    <t xml:space="preserve">SCH D OF POYNETTE                       </t>
  </si>
  <si>
    <t xml:space="preserve">SCH D OF RANDOLPH                       </t>
  </si>
  <si>
    <t xml:space="preserve">SCH D OF RIO COMMUNITY                  </t>
  </si>
  <si>
    <t xml:space="preserve">SCH D OF NORTH CRAWFORD                 </t>
  </si>
  <si>
    <t xml:space="preserve">SCH D OF PRAIRIE DU CHIEN AREA          </t>
  </si>
  <si>
    <t xml:space="preserve">SCH D OF SENECA                         </t>
  </si>
  <si>
    <t xml:space="preserve">SCH D OF WAUZEKA-STEUBEN                </t>
  </si>
  <si>
    <t xml:space="preserve">SCH D OF BELLEVILLE                     </t>
  </si>
  <si>
    <t xml:space="preserve">SCH D OF WISCONSIN HEIGHTS (BLK EARTH)  </t>
  </si>
  <si>
    <t xml:space="preserve">SCH D OF CAMBRIDGE                      </t>
  </si>
  <si>
    <t xml:space="preserve">SCH D OF DEERFIELD COMMUNITY            </t>
  </si>
  <si>
    <t xml:space="preserve">SCH D OF DEFOREST AREA                  </t>
  </si>
  <si>
    <t xml:space="preserve">SCH D OF MADISON METROPOLITAN           </t>
  </si>
  <si>
    <t xml:space="preserve">SCH D OF MARSHALL                       </t>
  </si>
  <si>
    <t xml:space="preserve">SCH D OF MCFARLAND                      </t>
  </si>
  <si>
    <t xml:space="preserve">SCH D OF MIDDLETON-CROSS PLAINS         </t>
  </si>
  <si>
    <t xml:space="preserve">SCH D OF MONONA GROVE                   </t>
  </si>
  <si>
    <t xml:space="preserve">SCH D OF MOUNT HOREB AREA               </t>
  </si>
  <si>
    <t xml:space="preserve">SCH D OF OREGON                         </t>
  </si>
  <si>
    <t xml:space="preserve">SCH D OF STOUGHTON AREA                 </t>
  </si>
  <si>
    <t xml:space="preserve">SCH D OF SUN PRAIRIE AREA               </t>
  </si>
  <si>
    <t xml:space="preserve">SCH D OF VERONA AREA                    </t>
  </si>
  <si>
    <t xml:space="preserve">SCH D OF WAUNAKEE COMMUNITY             </t>
  </si>
  <si>
    <t xml:space="preserve">SCH D OF BEAVER DAM                     </t>
  </si>
  <si>
    <t xml:space="preserve">SCH D OF HERMAN-NEOSHO-RUBICON          </t>
  </si>
  <si>
    <t xml:space="preserve">SCH D OF HORICON                        </t>
  </si>
  <si>
    <t xml:space="preserve">SCH D OF HUSTISFORD                     </t>
  </si>
  <si>
    <t xml:space="preserve">SCH D OF DODGELAND (JUNEAU)             </t>
  </si>
  <si>
    <t xml:space="preserve">SCH D OF LOMIRA                         </t>
  </si>
  <si>
    <t xml:space="preserve">SCH D OF MAYVILLE                       </t>
  </si>
  <si>
    <t xml:space="preserve">SCH D OF GIBRALTAR AREA                 </t>
  </si>
  <si>
    <t xml:space="preserve">SCH D OF SEVASTOPOL                     </t>
  </si>
  <si>
    <t xml:space="preserve">SCH D OF SOUTHERN DOOR COUNTY           </t>
  </si>
  <si>
    <t xml:space="preserve">SCH D OF STURGEON BAY                   </t>
  </si>
  <si>
    <t xml:space="preserve">SCH D OF WASHINGTON                     </t>
  </si>
  <si>
    <t xml:space="preserve">SCH D OF MAPLE                          </t>
  </si>
  <si>
    <t xml:space="preserve">SCH D OF SOLON SPRINGS                  </t>
  </si>
  <si>
    <t xml:space="preserve">SCH D OF SUPERIOR                       </t>
  </si>
  <si>
    <t xml:space="preserve">SCH D OF BOYCEVILLE COMMUNITY           </t>
  </si>
  <si>
    <t xml:space="preserve">SCH D OF COLFAX                         </t>
  </si>
  <si>
    <t xml:space="preserve">SCH D OF ELK MOUND AREA                 </t>
  </si>
  <si>
    <t xml:space="preserve">SCH D OF MENOMONIE AREA                 </t>
  </si>
  <si>
    <t xml:space="preserve">SCH D OF ALTOONA                        </t>
  </si>
  <si>
    <t xml:space="preserve">SCH D OF AUGUSTA                        </t>
  </si>
  <si>
    <t xml:space="preserve">SCH D OF EAU CLAIRE AREA                </t>
  </si>
  <si>
    <t xml:space="preserve">SCH D OF FALL CREEK                     </t>
  </si>
  <si>
    <t xml:space="preserve">SCH D OF FLORENCE COUNTY                </t>
  </si>
  <si>
    <t xml:space="preserve">SCH D OF CAMPBELLSPORT                  </t>
  </si>
  <si>
    <t xml:space="preserve">SCH D OF FOND DU LAC                    </t>
  </si>
  <si>
    <t xml:space="preserve">SCH D OF NORTH FOND DU LAC              </t>
  </si>
  <si>
    <t xml:space="preserve">SCH D OF OAKFIELD                       </t>
  </si>
  <si>
    <t xml:space="preserve">SCH D OF RIPON AREA                     </t>
  </si>
  <si>
    <t xml:space="preserve">SCH D OF ROSENDALE-BRANDON              </t>
  </si>
  <si>
    <t xml:space="preserve">SCH D OF WAUPUN                         </t>
  </si>
  <si>
    <t xml:space="preserve">SCH D OF CRANDON                        </t>
  </si>
  <si>
    <t xml:space="preserve">SCH D OF LAONA                          </t>
  </si>
  <si>
    <t xml:space="preserve">SCH D OF WABENO AREA                    </t>
  </si>
  <si>
    <t xml:space="preserve">SCH D OF BOSCOBEL AREA                  </t>
  </si>
  <si>
    <t xml:space="preserve">SCH D OF CASSVILLE                      </t>
  </si>
  <si>
    <t xml:space="preserve">SCH D OF CUBA CITY                      </t>
  </si>
  <si>
    <t xml:space="preserve">SCH D OF FENNIMORE COMMUNITY            </t>
  </si>
  <si>
    <t xml:space="preserve">SCH D OF SOUTHWESTERN WISCONSIN (HZ GR) </t>
  </si>
  <si>
    <t xml:space="preserve">SCH D OF LANCASTER COMMUNITY            </t>
  </si>
  <si>
    <t xml:space="preserve">SCH D OF RIVERDALE (MUSCODA)            </t>
  </si>
  <si>
    <t xml:space="preserve">SCH D OF PLATTEVILLE                    </t>
  </si>
  <si>
    <t xml:space="preserve">SCH D OF POTOSI                         </t>
  </si>
  <si>
    <t xml:space="preserve">SCH D OF RIVER RIDGE                    </t>
  </si>
  <si>
    <t xml:space="preserve">SCH D OF ALBANY                         </t>
  </si>
  <si>
    <t xml:space="preserve">SCH D OF BRODHEAD                       </t>
  </si>
  <si>
    <t xml:space="preserve">SCH D OF JUDA (JEFFERSON)               </t>
  </si>
  <si>
    <t xml:space="preserve">SCH D OF MONROE                         </t>
  </si>
  <si>
    <t xml:space="preserve">SCH D OF MONTICELLO                     </t>
  </si>
  <si>
    <t xml:space="preserve">SCH D OF NEW GLARUS                     </t>
  </si>
  <si>
    <t xml:space="preserve">SCH D OF BERLIN AREA                    </t>
  </si>
  <si>
    <t xml:space="preserve">SCH D OF GREEN LAKE                     </t>
  </si>
  <si>
    <t xml:space="preserve">SCH D OF MARKESAN                       </t>
  </si>
  <si>
    <t xml:space="preserve">SCH D OF PRINCETON                      </t>
  </si>
  <si>
    <t xml:space="preserve">SCH D OF BARNEVELD                      </t>
  </si>
  <si>
    <t xml:space="preserve">SCH D OF DODGEVILLE                     </t>
  </si>
  <si>
    <t xml:space="preserve">SCH D OF HIGHLAND                       </t>
  </si>
  <si>
    <t xml:space="preserve">SCH D OF IOWA-GRANT                     </t>
  </si>
  <si>
    <t xml:space="preserve">SCH D OF MINERAL POINT                  </t>
  </si>
  <si>
    <t xml:space="preserve">SCH D OF HURLEY                         </t>
  </si>
  <si>
    <t xml:space="preserve">SCH D OF MERCER                         </t>
  </si>
  <si>
    <t xml:space="preserve">SCH D OF ALMA CENTER                    </t>
  </si>
  <si>
    <t xml:space="preserve">SCH D OF BLACK RIVER FALLS              </t>
  </si>
  <si>
    <t xml:space="preserve">SCH D OF MELROSE-MINDORO                </t>
  </si>
  <si>
    <t xml:space="preserve">SCH D OF FORT ATKINSON                  </t>
  </si>
  <si>
    <t xml:space="preserve">SCH D OF JEFFERSON                      </t>
  </si>
  <si>
    <t xml:space="preserve">SCH D OF JOHNSON CREEK                  </t>
  </si>
  <si>
    <t xml:space="preserve">SCH D OF LAKE MILLS AREA                </t>
  </si>
  <si>
    <t xml:space="preserve">SCH D OF PALMYRA-EAGLE AREA             </t>
  </si>
  <si>
    <t xml:space="preserve">SCH D OF WATERLOO                       </t>
  </si>
  <si>
    <t xml:space="preserve">SCH D OF WATERTOWN                      </t>
  </si>
  <si>
    <t xml:space="preserve">SCH D OF ROYALL                         </t>
  </si>
  <si>
    <t xml:space="preserve">SCH D OF MAUSTON                        </t>
  </si>
  <si>
    <t xml:space="preserve">SCH D OF NECEDAH AREA                   </t>
  </si>
  <si>
    <t xml:space="preserve">SCH D OF NEW LISBON                     </t>
  </si>
  <si>
    <t xml:space="preserve">SCH D OF WONEWOC-UNION CENTER           </t>
  </si>
  <si>
    <t xml:space="preserve">SCH D OF BRIGHTON #1                    </t>
  </si>
  <si>
    <t xml:space="preserve">SCH D OF BRISTOL #1                     </t>
  </si>
  <si>
    <t xml:space="preserve">SCH D OF KENOSHA                        </t>
  </si>
  <si>
    <t xml:space="preserve">SCH D OF PARIS J 1                      </t>
  </si>
  <si>
    <t xml:space="preserve">SCH D OF RANDALL J 1                    </t>
  </si>
  <si>
    <t xml:space="preserve">SCH D OF SALEM                          </t>
  </si>
  <si>
    <t xml:space="preserve">SCH D OF SILVER LAKE J 1                </t>
  </si>
  <si>
    <t xml:space="preserve">SCH D OF TREVOR-WILMOT CONSOLIDATED     </t>
  </si>
  <si>
    <t xml:space="preserve">SCH D OF TWIN LAKES #4                  </t>
  </si>
  <si>
    <t xml:space="preserve">SCH D OF WHEATLAND J 1                  </t>
  </si>
  <si>
    <t xml:space="preserve">SCH D OF ALGOMA                         </t>
  </si>
  <si>
    <t xml:space="preserve">SCH D OF KEWAUNEE                       </t>
  </si>
  <si>
    <t xml:space="preserve">SCH D OF LUXEMBURG-CASCO                </t>
  </si>
  <si>
    <t xml:space="preserve">SCH D OF BANGOR                         </t>
  </si>
  <si>
    <t xml:space="preserve">SCH D OF HOLMEN                         </t>
  </si>
  <si>
    <t xml:space="preserve">SCH D OF LA CROSSE                      </t>
  </si>
  <si>
    <t xml:space="preserve">SCH D OF ONALASKA                       </t>
  </si>
  <si>
    <t xml:space="preserve">SCH D OF WEST SALEM                     </t>
  </si>
  <si>
    <t xml:space="preserve">SCH D OF ARGYLE                         </t>
  </si>
  <si>
    <t xml:space="preserve">SCH D OF BELMONT COMMUNITY              </t>
  </si>
  <si>
    <t xml:space="preserve">SCH D OF BENTON                         </t>
  </si>
  <si>
    <t xml:space="preserve">SCH D OF PECATONICA AREA (BLANCHRDVLLE) </t>
  </si>
  <si>
    <t xml:space="preserve">SCH D OF DARLINGTON COMMUNITY           </t>
  </si>
  <si>
    <t xml:space="preserve">SCH D OF BLACK HAWK (GRATIOT)           </t>
  </si>
  <si>
    <t xml:space="preserve">SCH D OF SHULLSBURG                     </t>
  </si>
  <si>
    <t xml:space="preserve">SCH D OF ANTIGO                         </t>
  </si>
  <si>
    <t xml:space="preserve">SCH D OF ELCHO                          </t>
  </si>
  <si>
    <t xml:space="preserve">SCH D OF WHITE LAKE                     </t>
  </si>
  <si>
    <t xml:space="preserve">SCH D OF MERRILL AREA                   </t>
  </si>
  <si>
    <t xml:space="preserve">SCH D OF TOMAHAWK                       </t>
  </si>
  <si>
    <t xml:space="preserve">SCH D OF KIEL AREA                      </t>
  </si>
  <si>
    <t xml:space="preserve">SCH D OF MANITOWOC                      </t>
  </si>
  <si>
    <t xml:space="preserve">SCH D OF MISHICOT                       </t>
  </si>
  <si>
    <t xml:space="preserve">SCH D OF REEDSVILLE                     </t>
  </si>
  <si>
    <t xml:space="preserve">SCH D OF TWO RIVERS                     </t>
  </si>
  <si>
    <t xml:space="preserve">SCH D OF VALDERS AREA                   </t>
  </si>
  <si>
    <t xml:space="preserve">SCH D OF ATHENS                         </t>
  </si>
  <si>
    <t xml:space="preserve">SCH D OF EDGAR                          </t>
  </si>
  <si>
    <t xml:space="preserve">SCH D OF MARATHON CITY                  </t>
  </si>
  <si>
    <t xml:space="preserve">SCH D OF MOSINEE                        </t>
  </si>
  <si>
    <t xml:space="preserve">SCH D OF D C EVEREST AREA (ROTHSCHILD)  </t>
  </si>
  <si>
    <t xml:space="preserve">SCH D OF SPENCER                        </t>
  </si>
  <si>
    <t xml:space="preserve">SCH D OF STRATFORD                      </t>
  </si>
  <si>
    <t xml:space="preserve">SCH D OF WAUSAU                         </t>
  </si>
  <si>
    <t xml:space="preserve">SCH D OF COLEMAN                        </t>
  </si>
  <si>
    <t xml:space="preserve">SCH D OF CRIVITZ                        </t>
  </si>
  <si>
    <t xml:space="preserve">SCH D OF GOODMAN-ARMSTRONG              </t>
  </si>
  <si>
    <t xml:space="preserve">SCH D OF MARINETTE                      </t>
  </si>
  <si>
    <t xml:space="preserve">SCH D OF NIAGARA                        </t>
  </si>
  <si>
    <t xml:space="preserve">SCH D OF BEECHER-DUNBAR-PEMBINE         </t>
  </si>
  <si>
    <t xml:space="preserve">SCH D OF PESHTIGO                       </t>
  </si>
  <si>
    <t xml:space="preserve">SCH D OF WAUSAUKEE                      </t>
  </si>
  <si>
    <t xml:space="preserve">SCH D OF MONTELLO                       </t>
  </si>
  <si>
    <t xml:space="preserve">SCH D OF WESTFIELD                      </t>
  </si>
  <si>
    <t xml:space="preserve">SCH D OF BROWN DEER                     </t>
  </si>
  <si>
    <t xml:space="preserve">SCH D OF CUDAHY                         </t>
  </si>
  <si>
    <t xml:space="preserve">SCH D OF FOX POINT J 2                  </t>
  </si>
  <si>
    <t xml:space="preserve">SCH D OF MAPLE DALE-INDIAN HILL         </t>
  </si>
  <si>
    <t xml:space="preserve">SCH D OF FRANKLIN PUBLIC                </t>
  </si>
  <si>
    <t xml:space="preserve">SCH D OF GLENDALE-RIVER HILLS           </t>
  </si>
  <si>
    <t xml:space="preserve">SCH D OF GREENDALE                      </t>
  </si>
  <si>
    <t xml:space="preserve">SCH D OF GREENFIELD                     </t>
  </si>
  <si>
    <t xml:space="preserve">SCH D OF MILWAUKEE                      </t>
  </si>
  <si>
    <t xml:space="preserve">SCH D OF OAK CREEK-FRANKLIN             </t>
  </si>
  <si>
    <t xml:space="preserve">SCH D OF SAINT FRANCIS                  </t>
  </si>
  <si>
    <t xml:space="preserve">SCH D OF SHOREWOOD                      </t>
  </si>
  <si>
    <t xml:space="preserve">SCH D OF SOUTH MILWAUKEE                </t>
  </si>
  <si>
    <t xml:space="preserve">SCH D OF WAUWATOSA                      </t>
  </si>
  <si>
    <t xml:space="preserve">SCH D OF WEST ALLIS                     </t>
  </si>
  <si>
    <t xml:space="preserve">SCH D OF WHITEFISH BAY                  </t>
  </si>
  <si>
    <t xml:space="preserve">SCH D OF WHITNALL                       </t>
  </si>
  <si>
    <t xml:space="preserve">SCH D OF CASHTON                        </t>
  </si>
  <si>
    <t xml:space="preserve">SCH D OF NORWALK-ONTARIO-WILTON         </t>
  </si>
  <si>
    <t xml:space="preserve">SCH D OF SPARTA AREA                    </t>
  </si>
  <si>
    <t xml:space="preserve">SCH D OF TOMAH AREA                     </t>
  </si>
  <si>
    <t xml:space="preserve">SCH D OF GILLETT                        </t>
  </si>
  <si>
    <t xml:space="preserve">SCH D OF LENA                           </t>
  </si>
  <si>
    <t xml:space="preserve">SCH D OF OCONTO                         </t>
  </si>
  <si>
    <t xml:space="preserve">SCH D OF OCONTO FALLS                   </t>
  </si>
  <si>
    <t xml:space="preserve">SCH D OF SURING                         </t>
  </si>
  <si>
    <t xml:space="preserve">SCH D OF MINOCQUA J 1                   </t>
  </si>
  <si>
    <t xml:space="preserve">SCH D OF RHINELANDER                    </t>
  </si>
  <si>
    <t xml:space="preserve">SCH D OF THREE LAKES                    </t>
  </si>
  <si>
    <t xml:space="preserve">SCH D OF APPLETON AREA                  </t>
  </si>
  <si>
    <t xml:space="preserve">SCH D OF FREEDOM AREA                   </t>
  </si>
  <si>
    <t xml:space="preserve">SCH D OF HORTONVILLE AREA               </t>
  </si>
  <si>
    <t xml:space="preserve">SCH D OF KAUKAUNA AREA                  </t>
  </si>
  <si>
    <t xml:space="preserve">SCH D OF KIMBERLY AREA                  </t>
  </si>
  <si>
    <t xml:space="preserve">SCH D OF LITTLE CHUTE AREA              </t>
  </si>
  <si>
    <t xml:space="preserve">SCH D OF SEYMOUR COMMUNITY              </t>
  </si>
  <si>
    <t xml:space="preserve">SCH D OF SHIOCTON                       </t>
  </si>
  <si>
    <t xml:space="preserve">SCH D OF CEDARBURG                      </t>
  </si>
  <si>
    <t xml:space="preserve">SCH D OF NORTHERN OZAUKEE               </t>
  </si>
  <si>
    <t xml:space="preserve">SCH D OF GRAFTON                        </t>
  </si>
  <si>
    <t xml:space="preserve">SCH D OF MEQUON-THIENSVILLE             </t>
  </si>
  <si>
    <t xml:space="preserve">SCH D OF PORT WASHINGTON-SAUKVILLE      </t>
  </si>
  <si>
    <t xml:space="preserve">SCH D OF DURAND                         </t>
  </si>
  <si>
    <t xml:space="preserve">SCH D OF PEPIN AREA                     </t>
  </si>
  <si>
    <t xml:space="preserve">SCH D OF ELLSWORTH COMMUNITY            </t>
  </si>
  <si>
    <t xml:space="preserve">SCH D OF ELMWOOD                        </t>
  </si>
  <si>
    <t xml:space="preserve">SCH D OF PLUM CITY                      </t>
  </si>
  <si>
    <t xml:space="preserve">SCH D OF PRESCOTT                       </t>
  </si>
  <si>
    <t xml:space="preserve">SCH D OF RIVER FALLS                    </t>
  </si>
  <si>
    <t xml:space="preserve">SCH D OF SPRING VALLEY                  </t>
  </si>
  <si>
    <t xml:space="preserve">SCH D OF AMERY                          </t>
  </si>
  <si>
    <t xml:space="preserve">SCH D OF UNITY (MILLTOWN)               </t>
  </si>
  <si>
    <t xml:space="preserve">SCH D OF CLAYTON                        </t>
  </si>
  <si>
    <t xml:space="preserve">SCH D OF CLEAR LAKE                     </t>
  </si>
  <si>
    <t xml:space="preserve">SCH D OF FREDERIC                       </t>
  </si>
  <si>
    <t xml:space="preserve">SCH D OF LUCK                           </t>
  </si>
  <si>
    <t xml:space="preserve">SCH D OF OSCEOLA                        </t>
  </si>
  <si>
    <t xml:space="preserve">SCH D OF SAINT CROIX FALLS              </t>
  </si>
  <si>
    <t xml:space="preserve">SCH D OF ALMOND-BANCROFT                </t>
  </si>
  <si>
    <t xml:space="preserve">SCH D OF TOMORROW RIVER (AMHERST)       </t>
  </si>
  <si>
    <t xml:space="preserve">SCH D OF ROSHOLT                        </t>
  </si>
  <si>
    <t xml:space="preserve">SCH D OF STEVENS POINT AREA             </t>
  </si>
  <si>
    <t xml:space="preserve">SCH D OF CHEQUAMEGON                    </t>
  </si>
  <si>
    <t xml:space="preserve">SCH D OF PHILLIPS                       </t>
  </si>
  <si>
    <t xml:space="preserve">SCH D OF PRENTICE                       </t>
  </si>
  <si>
    <t xml:space="preserve">SCH D OF BURLINGTON AREA                </t>
  </si>
  <si>
    <t xml:space="preserve">SCH D OF DOVER #1                       </t>
  </si>
  <si>
    <t xml:space="preserve">SCH D OF NORWAY J 7                     </t>
  </si>
  <si>
    <t xml:space="preserve">SCH D OF RACINE                         </t>
  </si>
  <si>
    <t xml:space="preserve">SCH D OF RAYMOND #14                    </t>
  </si>
  <si>
    <t xml:space="preserve">SCH D OF NORTH CAPE                     </t>
  </si>
  <si>
    <t xml:space="preserve">SCH D OF UNION GROVE J 1                </t>
  </si>
  <si>
    <t xml:space="preserve">SCH D OF WASHINGTON - CALDWELL          </t>
  </si>
  <si>
    <t xml:space="preserve">SCH D OF WATERFORD GRADED J 1 (V)       </t>
  </si>
  <si>
    <t xml:space="preserve">SCH D OF YORKVILLE J 2                  </t>
  </si>
  <si>
    <t xml:space="preserve">SCH D OF ITHACA                         </t>
  </si>
  <si>
    <t xml:space="preserve">SCH D OF RICHLAND                       </t>
  </si>
  <si>
    <t xml:space="preserve">SCH D OF BELOIT                         </t>
  </si>
  <si>
    <t xml:space="preserve">SCH D OF BELOIT TURNER                  </t>
  </si>
  <si>
    <t xml:space="preserve">SCH D OF CLINTON COMMUNITY              </t>
  </si>
  <si>
    <t xml:space="preserve">SCH D OF EDGERTON                       </t>
  </si>
  <si>
    <t xml:space="preserve">SCH D OF EVANSVILLE COMMUNITY           </t>
  </si>
  <si>
    <t xml:space="preserve">SCH D OF JANESVILLE                     </t>
  </si>
  <si>
    <t xml:space="preserve">SCH D OF MILTON                         </t>
  </si>
  <si>
    <t xml:space="preserve">SCH D OF PARKVIEW (ORFORDVILLE)         </t>
  </si>
  <si>
    <t xml:space="preserve">SCH D OF BRUCE                          </t>
  </si>
  <si>
    <t xml:space="preserve">SCH D OF LADYSMITH                      </t>
  </si>
  <si>
    <t xml:space="preserve">SCH D OF FLAMBEAU                       </t>
  </si>
  <si>
    <t xml:space="preserve">SCH D OF BALDWIN-WOODVILLE AREA         </t>
  </si>
  <si>
    <t xml:space="preserve">SCH D OF GLENWOOD CITY                  </t>
  </si>
  <si>
    <t xml:space="preserve">SCH D OF SAINT CROIX CENTRAL (HAMMOND)  </t>
  </si>
  <si>
    <t xml:space="preserve">SCH D OF HUDSON                         </t>
  </si>
  <si>
    <t xml:space="preserve">SCH D OF NEW RICHMOND                   </t>
  </si>
  <si>
    <t xml:space="preserve">SCH D OF SOMERSET                       </t>
  </si>
  <si>
    <t xml:space="preserve">SCH D OF BARABOO                        </t>
  </si>
  <si>
    <t xml:space="preserve">SCH D OF REEDSBURG                      </t>
  </si>
  <si>
    <t xml:space="preserve">SCH D OF SAUK PRAIRIE                   </t>
  </si>
  <si>
    <t xml:space="preserve">SCH D OF RIVER VALLEY (SPRING GREEN)    </t>
  </si>
  <si>
    <t xml:space="preserve">SCH D OF WESTON (IRONTON)               </t>
  </si>
  <si>
    <t xml:space="preserve">SCH D OF WISCONSIN DELLS                </t>
  </si>
  <si>
    <t xml:space="preserve">SCH D OF HAYWARD COMMUNITY              </t>
  </si>
  <si>
    <t xml:space="preserve">SCH D OF WINTER                         </t>
  </si>
  <si>
    <t xml:space="preserve">SCH D OF BONDUEL                        </t>
  </si>
  <si>
    <t xml:space="preserve">SCH D OF BOWLER                         </t>
  </si>
  <si>
    <t xml:space="preserve">SCH D OF GRESHAM                        </t>
  </si>
  <si>
    <t xml:space="preserve">SCH D OF SHAWANO                        </t>
  </si>
  <si>
    <t xml:space="preserve">SCH D OF TIGERTON                       </t>
  </si>
  <si>
    <t xml:space="preserve">SCH D OF WITTENBERG-BIRNAMWOOD          </t>
  </si>
  <si>
    <t xml:space="preserve">SCH D OF CEDAR GROVE-BELGIUM AREA       </t>
  </si>
  <si>
    <t xml:space="preserve">SCH D OF ELKHART LAKE-GLENBEULAH        </t>
  </si>
  <si>
    <t xml:space="preserve">SCH D OF HOWARDS GROVE                  </t>
  </si>
  <si>
    <t xml:space="preserve">SCH D OF KOHLER                         </t>
  </si>
  <si>
    <t xml:space="preserve">SCH D OF OOSTBURG                       </t>
  </si>
  <si>
    <t xml:space="preserve">SCH D OF PLYMOUTH                       </t>
  </si>
  <si>
    <t xml:space="preserve">SCH D OF RANDOM LAKE                    </t>
  </si>
  <si>
    <t xml:space="preserve">SCH D OF SHEBOYGAN AREA                 </t>
  </si>
  <si>
    <t xml:space="preserve">SCH D OF SHEBOYGAN FALLS                </t>
  </si>
  <si>
    <t xml:space="preserve">SCH D OF GILMAN                         </t>
  </si>
  <si>
    <t xml:space="preserve">SCH D OF MEDFORD AREA                   </t>
  </si>
  <si>
    <t xml:space="preserve">SCH D OF RIB LAKE                       </t>
  </si>
  <si>
    <t xml:space="preserve">SCH D OF ARCADIA                        </t>
  </si>
  <si>
    <t xml:space="preserve">SCH D OF BLAIR-TAYLOR                   </t>
  </si>
  <si>
    <t xml:space="preserve">SCH D OF ELEVA-STRUM                    </t>
  </si>
  <si>
    <t xml:space="preserve">SCH D OF GALESVILLE-ETTRICK             </t>
  </si>
  <si>
    <t xml:space="preserve">SCH D OF INDEPENDENCE                   </t>
  </si>
  <si>
    <t xml:space="preserve">SCH D OF OSSEO-FAIRCHILD                </t>
  </si>
  <si>
    <t xml:space="preserve">SCH D OF WHITEHALL                      </t>
  </si>
  <si>
    <t xml:space="preserve">SCH D OF DE SOTO AREA                   </t>
  </si>
  <si>
    <t xml:space="preserve">SCH D OF HILLSBORO                      </t>
  </si>
  <si>
    <t xml:space="preserve">SCH D OF LA FARGE                       </t>
  </si>
  <si>
    <t xml:space="preserve">SCH D OF KICKAPOO AREA (VIOLA)          </t>
  </si>
  <si>
    <t xml:space="preserve">SCH D OF VIROQUA AREA                   </t>
  </si>
  <si>
    <t xml:space="preserve">SCH D OF WESTBY AREA                    </t>
  </si>
  <si>
    <t xml:space="preserve">SCH D OF NORTH LAKELAND                 </t>
  </si>
  <si>
    <t xml:space="preserve">SCH D OF NORTHLAND PINES (EAGLE RIVER)  </t>
  </si>
  <si>
    <t xml:space="preserve">SCH D OF LAC DU FLAMBEAU #1             </t>
  </si>
  <si>
    <t xml:space="preserve">SCH D OF PHELPS                         </t>
  </si>
  <si>
    <t xml:space="preserve">SCH D OF WOODRUFF J 1                   </t>
  </si>
  <si>
    <t xml:space="preserve">SCH D OF DELAVAN-DARIEN                 </t>
  </si>
  <si>
    <t xml:space="preserve">SCH D OF EAST TROY COMMUNITY            </t>
  </si>
  <si>
    <t xml:space="preserve">SCH D OF ELKHORN AREA                   </t>
  </si>
  <si>
    <t xml:space="preserve">SCH D OF FONTANA J 8                    </t>
  </si>
  <si>
    <t xml:space="preserve">SCH D OF GENEVA J 4                     </t>
  </si>
  <si>
    <t xml:space="preserve">SCH D OF GENOA CITY J 2                 </t>
  </si>
  <si>
    <t xml:space="preserve">SCH D OF LAKE GENEVA J 1                </t>
  </si>
  <si>
    <t xml:space="preserve">SCH D OF LINN J 4                       </t>
  </si>
  <si>
    <t xml:space="preserve">SCH D OF LINN J 6                       </t>
  </si>
  <si>
    <t xml:space="preserve">SCH D OF SHARON J 11                    </t>
  </si>
  <si>
    <t xml:space="preserve">SCH D OF WALWORTH J 1                   </t>
  </si>
  <si>
    <t xml:space="preserve">SCH D OF WHITEWATER                     </t>
  </si>
  <si>
    <t xml:space="preserve">SCH D OF WILLIAMS BAY                   </t>
  </si>
  <si>
    <t xml:space="preserve">SCH D OF BIRCHWOOD                      </t>
  </si>
  <si>
    <t xml:space="preserve">SCH D OF NORTHWOOD (MINONG)             </t>
  </si>
  <si>
    <t xml:space="preserve">SCH D OF SHELL LAKE                     </t>
  </si>
  <si>
    <t xml:space="preserve">SCH D OF SPOONER                        </t>
  </si>
  <si>
    <t xml:space="preserve">SCH D OF ERIN                           </t>
  </si>
  <si>
    <t xml:space="preserve">SCH D OF GERMANTOWN                     </t>
  </si>
  <si>
    <t xml:space="preserve">SCH D OF HARTFORD J 1                   </t>
  </si>
  <si>
    <t xml:space="preserve">SCH D OF HOLY HILL AREA                 </t>
  </si>
  <si>
    <t xml:space="preserve">SCH D OF KEWASKUM                       </t>
  </si>
  <si>
    <t xml:space="preserve">SCH D OF SLINGER                        </t>
  </si>
  <si>
    <t xml:space="preserve">SCH D OF WEST BEND                      </t>
  </si>
  <si>
    <t xml:space="preserve">SCH D OF ELMBROOK (BROOKFIELD)          </t>
  </si>
  <si>
    <t xml:space="preserve">SCH D OF KETTLE MORAINE (DELAFIELD)     </t>
  </si>
  <si>
    <t xml:space="preserve">SCH D OF HAMILTON (LISBON)              </t>
  </si>
  <si>
    <t xml:space="preserve">SCH D OF HARTLAND-LAKESIDE J3           </t>
  </si>
  <si>
    <t xml:space="preserve">SCH D OF RICHMOND                       </t>
  </si>
  <si>
    <t xml:space="preserve">SCH D OF MENOMONEE FALLS                </t>
  </si>
  <si>
    <t xml:space="preserve">SCH D OF SWALLOW                        </t>
  </si>
  <si>
    <t xml:space="preserve">SCH D OF NORTH LAKE                     </t>
  </si>
  <si>
    <t xml:space="preserve">SCH D OF MERTON COMMUNITY               </t>
  </si>
  <si>
    <t xml:space="preserve">SCH D OF STONE BANK                     </t>
  </si>
  <si>
    <t xml:space="preserve">SCH D OF MUKWONAGO                      </t>
  </si>
  <si>
    <t xml:space="preserve">SCH D OF MUSKEGO-NORWAY                 </t>
  </si>
  <si>
    <t xml:space="preserve">SCH D OF LAKE COUNTRY                   </t>
  </si>
  <si>
    <t xml:space="preserve">SCH D OF NEW BERLIN                     </t>
  </si>
  <si>
    <t xml:space="preserve">SCH D OF NORRIS (VERNON)                </t>
  </si>
  <si>
    <t xml:space="preserve">SCH D OF OCONOMOWOC AREA                </t>
  </si>
  <si>
    <t xml:space="preserve">SCH D OF PEWAUKEE                       </t>
  </si>
  <si>
    <t xml:space="preserve">SCH D OF WAUKESHA                       </t>
  </si>
  <si>
    <t xml:space="preserve">SCH D OF CLINTONVILLE                   </t>
  </si>
  <si>
    <t xml:space="preserve">SCH D OF IOLA-SCANDINAVIA               </t>
  </si>
  <si>
    <t xml:space="preserve">SCH D OF MANAWA                         </t>
  </si>
  <si>
    <t xml:space="preserve">SCH D OF MARION                         </t>
  </si>
  <si>
    <t xml:space="preserve">SCH D OF NEW LONDON                     </t>
  </si>
  <si>
    <t xml:space="preserve">SCH D OF WAUPACA                        </t>
  </si>
  <si>
    <t xml:space="preserve">SCH D OF WEYAUWEGA-FREMONT              </t>
  </si>
  <si>
    <t xml:space="preserve">SCH D OF TRI-COUNTY AREA (PLAINFIELD)   </t>
  </si>
  <si>
    <t xml:space="preserve">SCH D OF WAUTOMA AREA                   </t>
  </si>
  <si>
    <t xml:space="preserve">SCH D OF WILD ROSE                      </t>
  </si>
  <si>
    <t xml:space="preserve">SCH D OF MENASHA                        </t>
  </si>
  <si>
    <t xml:space="preserve">SCH D OF NEENAH                         </t>
  </si>
  <si>
    <t xml:space="preserve">SCH D OF OMRO                           </t>
  </si>
  <si>
    <t xml:space="preserve">SCH D OF OSHKOSH AREA                   </t>
  </si>
  <si>
    <t xml:space="preserve">SCH D OF WINNECONNE COMMUNITY           </t>
  </si>
  <si>
    <t xml:space="preserve">SCH D OF AUBURNDALE                     </t>
  </si>
  <si>
    <t xml:space="preserve">SCH D OF MARSHFIELD                     </t>
  </si>
  <si>
    <t xml:space="preserve">SCH D OF NEKOOSA                        </t>
  </si>
  <si>
    <t xml:space="preserve">SCH D OF PITTSVILLE                     </t>
  </si>
  <si>
    <t xml:space="preserve">SCH D OF PORT EDWARDS                   </t>
  </si>
  <si>
    <t xml:space="preserve">SCH D OF WISCONSIN RAPIDS               </t>
  </si>
  <si>
    <t xml:space="preserve">SCH D OF MENOMINEE INDIAN               </t>
  </si>
  <si>
    <t>Wisconsin Department of Revenue</t>
  </si>
  <si>
    <t>District Code</t>
  </si>
  <si>
    <t>School District</t>
  </si>
  <si>
    <t>2019 Payment</t>
  </si>
  <si>
    <t>Factor</t>
  </si>
  <si>
    <t>Current Year Adjustment</t>
  </si>
  <si>
    <t>Estimated 2020 Payment</t>
  </si>
  <si>
    <t>2020 Exempt Computer Aid Estimate for School Districts</t>
  </si>
  <si>
    <t xml:space="preserve">UHS D OF CENTRAL-WESTOSHA UNION HIGH    </t>
  </si>
  <si>
    <t xml:space="preserve">UHS D OF WILMOT (SALEM) UNION HIGH      </t>
  </si>
  <si>
    <t xml:space="preserve">UHS D OF NICOLET UNION HIGH             </t>
  </si>
  <si>
    <t xml:space="preserve">UHS D OF LAKELAND UNION HIGH            </t>
  </si>
  <si>
    <t xml:space="preserve">UHS D OF UNION GROVE UNION HIGH         </t>
  </si>
  <si>
    <t xml:space="preserve">UHS D OF WATERFORD UNION HIGH           </t>
  </si>
  <si>
    <t xml:space="preserve">UHS D OF LAKE GENEVA-GENOA CITY U HIGH  </t>
  </si>
  <si>
    <t xml:space="preserve">UHS D OF BIGFOOT UNION HIGH             </t>
  </si>
  <si>
    <t xml:space="preserve">UHS D OF HARTFORD UNION HIGH            </t>
  </si>
  <si>
    <t xml:space="preserve">UHS D OF ARROWHEAD UNION HIGH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</si>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</sst>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 applyFill="1" applyBorder="1" applyAlignment="1"/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"/>
  <sheetViews>
    <sheetView tabSelected="1" workbookViewId="0">
      <selection activeCell="H404" sqref="H404"/>
    </sheetView>
  </sheetViews>
  <sheetFormatPr defaultColWidth="31" defaultRowHeight="15" x14ac:dyDescent="0.25"/>
  <cols>
    <col min="1" max="1" width="17.140625" style="2" customWidth="1"/>
    <col min="2" max="2" width="39" customWidth="1"/>
    <col min="3" max="3" width="23.42578125" style="5" customWidth="1"/>
    <col min="4" max="4" width="28.28515625" style="5" customWidth="1"/>
    <col min="5" max="5" width="23.42578125" style="7" customWidth="1"/>
    <col min="6" max="6" width="27.42578125" style="5" customWidth="1"/>
  </cols>
  <sheetData>
    <row r="1" spans="1:6" ht="15.75" x14ac:dyDescent="0.25">
      <c r="A1" s="10" t="s">
        <v>418</v>
      </c>
      <c r="B1" s="1"/>
    </row>
    <row r="2" spans="1:6" ht="15.75" x14ac:dyDescent="0.25">
      <c r="A2" s="10" t="s">
        <v>411</v>
      </c>
      <c r="B2" s="1"/>
    </row>
    <row r="3" spans="1:6" x14ac:dyDescent="0.25">
      <c r="A3" s="11"/>
    </row>
    <row r="4" spans="1:6" s="4" customFormat="1" x14ac:dyDescent="0.25">
      <c r="A4" s="4" t="s">
        <v>412</v>
      </c>
      <c r="B4" s="4" t="s">
        <v>413</v>
      </c>
      <c r="C4" s="6" t="s">
        <v>414</v>
      </c>
      <c r="D4" s="6" t="s">
        <v>416</v>
      </c>
      <c r="E4" s="8" t="s">
        <v>415</v>
      </c>
      <c r="F4" s="6" t="s">
        <v>417</v>
      </c>
    </row>
    <row r="5" spans="1:6" x14ac:dyDescent="0.25">
      <c r="A5" s="2" t="str">
        <f>"010014"</f>
        <v>010014</v>
      </c>
      <c r="B5" t="s">
        <v>0</v>
      </c>
      <c r="C5" s="5">
        <v>4695.3500000000004</v>
      </c>
      <c r="D5" s="5">
        <v>0</v>
      </c>
      <c r="E5" s="7">
        <v>1</v>
      </c>
      <c r="F5" s="5">
        <v>4695.3500000000004</v>
      </c>
    </row>
    <row r="6" spans="1:6" x14ac:dyDescent="0.25">
      <c r="A6" s="2" t="str">
        <f>"020170"</f>
        <v>020170</v>
      </c>
      <c r="B6" t="s">
        <v>1</v>
      </c>
      <c r="C6" s="5">
        <v>19780.16</v>
      </c>
      <c r="D6" s="5">
        <v>0</v>
      </c>
      <c r="E6" s="7">
        <v>1</v>
      </c>
      <c r="F6" s="5">
        <v>19780.16</v>
      </c>
    </row>
    <row r="7" spans="1:6" x14ac:dyDescent="0.25">
      <c r="A7" s="2" t="str">
        <f>"020840"</f>
        <v>020840</v>
      </c>
      <c r="B7" t="s">
        <v>2</v>
      </c>
      <c r="C7" s="5">
        <v>162.12</v>
      </c>
      <c r="D7" s="5">
        <v>0</v>
      </c>
      <c r="E7" s="7">
        <v>1</v>
      </c>
      <c r="F7" s="5">
        <v>162.12</v>
      </c>
    </row>
    <row r="8" spans="1:6" x14ac:dyDescent="0.25">
      <c r="A8" s="2" t="str">
        <f>"023427"</f>
        <v>023427</v>
      </c>
      <c r="B8" t="s">
        <v>3</v>
      </c>
      <c r="C8" s="5">
        <v>335.68</v>
      </c>
      <c r="D8" s="5">
        <v>0</v>
      </c>
      <c r="E8" s="7">
        <v>1</v>
      </c>
      <c r="F8" s="5">
        <v>335.68</v>
      </c>
    </row>
    <row r="9" spans="1:6" x14ac:dyDescent="0.25">
      <c r="A9" s="2" t="str">
        <f>"030308"</f>
        <v>030308</v>
      </c>
      <c r="B9" t="s">
        <v>4</v>
      </c>
      <c r="C9" s="5">
        <v>6386.22</v>
      </c>
      <c r="D9" s="5">
        <v>0</v>
      </c>
      <c r="E9" s="7">
        <v>1</v>
      </c>
      <c r="F9" s="5">
        <v>6386.22</v>
      </c>
    </row>
    <row r="10" spans="1:6" x14ac:dyDescent="0.25">
      <c r="A10" s="2" t="str">
        <f>"030903"</f>
        <v>030903</v>
      </c>
      <c r="B10" t="s">
        <v>5</v>
      </c>
      <c r="C10" s="5">
        <v>4395.0200000000004</v>
      </c>
      <c r="D10" s="5">
        <v>0</v>
      </c>
      <c r="E10" s="7">
        <v>1</v>
      </c>
      <c r="F10" s="5">
        <v>4395.0200000000004</v>
      </c>
    </row>
    <row r="11" spans="1:6" x14ac:dyDescent="0.25">
      <c r="A11" s="2" t="str">
        <f>"031080"</f>
        <v>031080</v>
      </c>
      <c r="B11" t="s">
        <v>6</v>
      </c>
      <c r="C11" s="5">
        <v>3629.08</v>
      </c>
      <c r="D11" s="5">
        <v>0</v>
      </c>
      <c r="E11" s="7">
        <v>1</v>
      </c>
      <c r="F11" s="5">
        <v>3629.08</v>
      </c>
    </row>
    <row r="12" spans="1:6" x14ac:dyDescent="0.25">
      <c r="A12" s="2" t="str">
        <f>"031260"</f>
        <v>031260</v>
      </c>
      <c r="B12" t="s">
        <v>7</v>
      </c>
      <c r="C12" s="5">
        <v>4152.8599999999997</v>
      </c>
      <c r="D12" s="5">
        <v>0</v>
      </c>
      <c r="E12" s="7">
        <v>1</v>
      </c>
      <c r="F12" s="5">
        <v>4152.8599999999997</v>
      </c>
    </row>
    <row r="13" spans="1:6" x14ac:dyDescent="0.25">
      <c r="A13" s="2" t="str">
        <f>"034557"</f>
        <v>034557</v>
      </c>
      <c r="B13" t="s">
        <v>8</v>
      </c>
      <c r="C13" s="5">
        <v>201.61</v>
      </c>
      <c r="D13" s="5">
        <v>0</v>
      </c>
      <c r="E13" s="7">
        <v>1</v>
      </c>
      <c r="F13" s="5">
        <v>201.61</v>
      </c>
    </row>
    <row r="14" spans="1:6" x14ac:dyDescent="0.25">
      <c r="A14" s="2" t="str">
        <f>"034802"</f>
        <v>034802</v>
      </c>
      <c r="B14" t="s">
        <v>9</v>
      </c>
      <c r="C14" s="5">
        <v>49097.56</v>
      </c>
      <c r="D14" s="5">
        <v>0</v>
      </c>
      <c r="E14" s="7">
        <v>1</v>
      </c>
      <c r="F14" s="5">
        <v>49097.56</v>
      </c>
    </row>
    <row r="15" spans="1:6" x14ac:dyDescent="0.25">
      <c r="A15" s="2" t="str">
        <f>"035810"</f>
        <v>035810</v>
      </c>
      <c r="B15" t="s">
        <v>10</v>
      </c>
      <c r="C15" s="5">
        <v>2986.82</v>
      </c>
      <c r="D15" s="5">
        <v>0</v>
      </c>
      <c r="E15" s="7">
        <v>1</v>
      </c>
      <c r="F15" s="5">
        <v>2986.82</v>
      </c>
    </row>
    <row r="16" spans="1:6" x14ac:dyDescent="0.25">
      <c r="A16" s="2" t="str">
        <f>"040315"</f>
        <v>040315</v>
      </c>
      <c r="B16" t="s">
        <v>11</v>
      </c>
      <c r="C16" s="5">
        <v>652.65</v>
      </c>
      <c r="D16" s="5">
        <v>0</v>
      </c>
      <c r="E16" s="7">
        <v>1</v>
      </c>
      <c r="F16" s="5">
        <v>652.65</v>
      </c>
    </row>
    <row r="17" spans="1:6" x14ac:dyDescent="0.25">
      <c r="A17" s="2" t="str">
        <f>"041491"</f>
        <v>041491</v>
      </c>
      <c r="B17" t="s">
        <v>12</v>
      </c>
      <c r="C17" s="5">
        <v>302.43</v>
      </c>
      <c r="D17" s="5">
        <v>0</v>
      </c>
      <c r="E17" s="7">
        <v>1</v>
      </c>
      <c r="F17" s="5">
        <v>302.43</v>
      </c>
    </row>
    <row r="18" spans="1:6" x14ac:dyDescent="0.25">
      <c r="A18" s="2" t="str">
        <f>"044522"</f>
        <v>044522</v>
      </c>
      <c r="B18" t="s">
        <v>13</v>
      </c>
      <c r="C18" s="5">
        <v>90.42</v>
      </c>
      <c r="D18" s="5">
        <v>0</v>
      </c>
      <c r="E18" s="7">
        <v>1</v>
      </c>
      <c r="F18" s="5">
        <v>90.42</v>
      </c>
    </row>
    <row r="19" spans="1:6" x14ac:dyDescent="0.25">
      <c r="A19" s="2" t="str">
        <f>"046027"</f>
        <v>046027</v>
      </c>
      <c r="B19" t="s">
        <v>14</v>
      </c>
      <c r="C19" s="5">
        <v>577.82000000000005</v>
      </c>
      <c r="D19" s="5">
        <v>0</v>
      </c>
      <c r="E19" s="7">
        <v>1</v>
      </c>
      <c r="F19" s="5">
        <v>577.82000000000005</v>
      </c>
    </row>
    <row r="20" spans="1:6" x14ac:dyDescent="0.25">
      <c r="A20" s="2" t="str">
        <f>"050182"</f>
        <v>050182</v>
      </c>
      <c r="B20" t="s">
        <v>15</v>
      </c>
      <c r="C20" s="5">
        <v>217369.69</v>
      </c>
      <c r="D20" s="5">
        <v>0</v>
      </c>
      <c r="E20" s="7">
        <v>1</v>
      </c>
      <c r="F20" s="5">
        <v>217369.69</v>
      </c>
    </row>
    <row r="21" spans="1:6" x14ac:dyDescent="0.25">
      <c r="A21" s="2" t="str">
        <f>"051407"</f>
        <v>051407</v>
      </c>
      <c r="B21" t="s">
        <v>16</v>
      </c>
      <c r="C21" s="5">
        <v>12900.28</v>
      </c>
      <c r="D21" s="5">
        <v>0</v>
      </c>
      <c r="E21" s="7">
        <v>1</v>
      </c>
      <c r="F21" s="5">
        <v>12900.28</v>
      </c>
    </row>
    <row r="22" spans="1:6" x14ac:dyDescent="0.25">
      <c r="A22" s="2" t="str">
        <f>"051414"</f>
        <v>051414</v>
      </c>
      <c r="B22" t="s">
        <v>17</v>
      </c>
      <c r="C22" s="5">
        <v>55033.79</v>
      </c>
      <c r="D22" s="5">
        <v>0</v>
      </c>
      <c r="E22" s="7">
        <v>1</v>
      </c>
      <c r="F22" s="5">
        <v>55033.79</v>
      </c>
    </row>
    <row r="23" spans="1:6" x14ac:dyDescent="0.25">
      <c r="A23" s="2" t="str">
        <f>"052289"</f>
        <v>052289</v>
      </c>
      <c r="B23" t="s">
        <v>18</v>
      </c>
      <c r="C23" s="5">
        <v>733903.7</v>
      </c>
      <c r="D23" s="5">
        <v>0</v>
      </c>
      <c r="E23" s="7">
        <v>1</v>
      </c>
      <c r="F23" s="5">
        <v>733903.7</v>
      </c>
    </row>
    <row r="24" spans="1:6" x14ac:dyDescent="0.25">
      <c r="A24" s="2" t="str">
        <f>"052604"</f>
        <v>052604</v>
      </c>
      <c r="B24" t="s">
        <v>19</v>
      </c>
      <c r="C24" s="5">
        <v>88224.5</v>
      </c>
      <c r="D24" s="5">
        <v>0</v>
      </c>
      <c r="E24" s="7">
        <v>1</v>
      </c>
      <c r="F24" s="5">
        <v>88224.5</v>
      </c>
    </row>
    <row r="25" spans="1:6" x14ac:dyDescent="0.25">
      <c r="A25" s="2" t="str">
        <f>"054613"</f>
        <v>054613</v>
      </c>
      <c r="B25" t="s">
        <v>20</v>
      </c>
      <c r="C25" s="5">
        <v>7082.53</v>
      </c>
      <c r="D25" s="5">
        <v>0</v>
      </c>
      <c r="E25" s="7">
        <v>1</v>
      </c>
      <c r="F25" s="5">
        <v>7082.53</v>
      </c>
    </row>
    <row r="26" spans="1:6" x14ac:dyDescent="0.25">
      <c r="A26" s="2" t="str">
        <f>"056328"</f>
        <v>056328</v>
      </c>
      <c r="B26" t="s">
        <v>21</v>
      </c>
      <c r="C26" s="5">
        <v>287821.88</v>
      </c>
      <c r="D26" s="5">
        <v>0</v>
      </c>
      <c r="E26" s="7">
        <v>1</v>
      </c>
      <c r="F26" s="5">
        <v>287821.88</v>
      </c>
    </row>
    <row r="27" spans="1:6" x14ac:dyDescent="0.25">
      <c r="A27" s="2" t="str">
        <f>"056734"</f>
        <v>056734</v>
      </c>
      <c r="B27" t="s">
        <v>22</v>
      </c>
      <c r="C27" s="5">
        <v>23071.48</v>
      </c>
      <c r="D27" s="5">
        <v>0</v>
      </c>
      <c r="E27" s="7">
        <v>1</v>
      </c>
      <c r="F27" s="5">
        <v>23071.48</v>
      </c>
    </row>
    <row r="28" spans="1:6" x14ac:dyDescent="0.25">
      <c r="A28" s="2" t="str">
        <f>"060084"</f>
        <v>060084</v>
      </c>
      <c r="B28" t="s">
        <v>23</v>
      </c>
      <c r="C28" s="5">
        <v>218.25</v>
      </c>
      <c r="D28" s="5">
        <v>0</v>
      </c>
      <c r="E28" s="7">
        <v>1</v>
      </c>
      <c r="F28" s="5">
        <v>218.25</v>
      </c>
    </row>
    <row r="29" spans="1:6" x14ac:dyDescent="0.25">
      <c r="A29" s="2" t="str">
        <f>"061155"</f>
        <v>061155</v>
      </c>
      <c r="B29" t="s">
        <v>24</v>
      </c>
      <c r="C29" s="5">
        <v>4111.29</v>
      </c>
      <c r="D29" s="5">
        <v>0</v>
      </c>
      <c r="E29" s="7">
        <v>1</v>
      </c>
      <c r="F29" s="5">
        <v>4111.29</v>
      </c>
    </row>
    <row r="30" spans="1:6" x14ac:dyDescent="0.25">
      <c r="A30" s="2" t="str">
        <f>"062142"</f>
        <v>062142</v>
      </c>
      <c r="B30" t="s">
        <v>25</v>
      </c>
      <c r="C30" s="5">
        <v>39.49</v>
      </c>
      <c r="D30" s="5">
        <v>0</v>
      </c>
      <c r="E30" s="7">
        <v>1</v>
      </c>
      <c r="F30" s="5">
        <v>39.49</v>
      </c>
    </row>
    <row r="31" spans="1:6" x14ac:dyDescent="0.25">
      <c r="A31" s="2" t="str">
        <f>"063668"</f>
        <v>063668</v>
      </c>
      <c r="B31" t="s">
        <v>26</v>
      </c>
      <c r="C31" s="5">
        <v>21712.13</v>
      </c>
      <c r="D31" s="5">
        <v>0</v>
      </c>
      <c r="E31" s="7">
        <v>1</v>
      </c>
      <c r="F31" s="5">
        <v>21712.13</v>
      </c>
    </row>
    <row r="32" spans="1:6" x14ac:dyDescent="0.25">
      <c r="A32" s="2" t="str">
        <f>"072233"</f>
        <v>072233</v>
      </c>
      <c r="B32" t="s">
        <v>27</v>
      </c>
      <c r="C32" s="5">
        <v>2795.59</v>
      </c>
      <c r="D32" s="5">
        <v>0</v>
      </c>
      <c r="E32" s="7">
        <v>1</v>
      </c>
      <c r="F32" s="5">
        <v>2795.59</v>
      </c>
    </row>
    <row r="33" spans="1:6" x14ac:dyDescent="0.25">
      <c r="A33" s="2" t="str">
        <f>"075376"</f>
        <v>075376</v>
      </c>
      <c r="B33" t="s">
        <v>28</v>
      </c>
      <c r="C33" s="5">
        <v>3509.56</v>
      </c>
      <c r="D33" s="5">
        <v>0</v>
      </c>
      <c r="E33" s="7">
        <v>1</v>
      </c>
      <c r="F33" s="5">
        <v>3509.56</v>
      </c>
    </row>
    <row r="34" spans="1:6" x14ac:dyDescent="0.25">
      <c r="A34" s="2" t="str">
        <f>"076293"</f>
        <v>076293</v>
      </c>
      <c r="B34" t="s">
        <v>29</v>
      </c>
      <c r="C34" s="5">
        <v>1383.25</v>
      </c>
      <c r="D34" s="5">
        <v>0</v>
      </c>
      <c r="E34" s="7">
        <v>1</v>
      </c>
      <c r="F34" s="5">
        <v>1383.25</v>
      </c>
    </row>
    <row r="35" spans="1:6" x14ac:dyDescent="0.25">
      <c r="A35" s="2" t="str">
        <f>"080658"</f>
        <v>080658</v>
      </c>
      <c r="B35" t="s">
        <v>30</v>
      </c>
      <c r="C35" s="5">
        <v>34188.400000000001</v>
      </c>
      <c r="D35" s="5">
        <v>0</v>
      </c>
      <c r="E35" s="7">
        <v>1</v>
      </c>
      <c r="F35" s="5">
        <v>34188.400000000001</v>
      </c>
    </row>
    <row r="36" spans="1:6" x14ac:dyDescent="0.25">
      <c r="A36" s="2" t="str">
        <f>"081085"</f>
        <v>081085</v>
      </c>
      <c r="B36" t="s">
        <v>31</v>
      </c>
      <c r="C36" s="5">
        <v>19795.75</v>
      </c>
      <c r="D36" s="5">
        <v>0</v>
      </c>
      <c r="E36" s="7">
        <v>1</v>
      </c>
      <c r="F36" s="5">
        <v>19795.75</v>
      </c>
    </row>
    <row r="37" spans="1:6" x14ac:dyDescent="0.25">
      <c r="A37" s="2" t="str">
        <f>"082534"</f>
        <v>082534</v>
      </c>
      <c r="B37" t="s">
        <v>32</v>
      </c>
      <c r="C37" s="5">
        <v>2404.84</v>
      </c>
      <c r="D37" s="5">
        <v>0</v>
      </c>
      <c r="E37" s="7">
        <v>1</v>
      </c>
      <c r="F37" s="5">
        <v>2404.84</v>
      </c>
    </row>
    <row r="38" spans="1:6" x14ac:dyDescent="0.25">
      <c r="A38" s="2" t="str">
        <f>"083941"</f>
        <v>083941</v>
      </c>
      <c r="B38" t="s">
        <v>33</v>
      </c>
      <c r="C38" s="5">
        <v>9638.06</v>
      </c>
      <c r="D38" s="5">
        <v>0</v>
      </c>
      <c r="E38" s="7">
        <v>1</v>
      </c>
      <c r="F38" s="5">
        <v>9638.06</v>
      </c>
    </row>
    <row r="39" spans="1:6" x14ac:dyDescent="0.25">
      <c r="A39" s="2" t="str">
        <f>"085614"</f>
        <v>085614</v>
      </c>
      <c r="B39" t="s">
        <v>34</v>
      </c>
      <c r="C39" s="5">
        <v>749.3</v>
      </c>
      <c r="D39" s="5">
        <v>0</v>
      </c>
      <c r="E39" s="7">
        <v>1</v>
      </c>
      <c r="F39" s="5">
        <v>749.3</v>
      </c>
    </row>
    <row r="40" spans="1:6" x14ac:dyDescent="0.25">
      <c r="A40" s="2" t="str">
        <f>"090497"</f>
        <v>090497</v>
      </c>
      <c r="B40" t="s">
        <v>35</v>
      </c>
      <c r="C40" s="5">
        <v>12245.55</v>
      </c>
      <c r="D40" s="5">
        <v>0</v>
      </c>
      <c r="E40" s="7">
        <v>1</v>
      </c>
      <c r="F40" s="5">
        <v>12245.55</v>
      </c>
    </row>
    <row r="41" spans="1:6" x14ac:dyDescent="0.25">
      <c r="A41" s="2" t="str">
        <f>"090870"</f>
        <v>090870</v>
      </c>
      <c r="B41" t="s">
        <v>36</v>
      </c>
      <c r="C41" s="5">
        <v>1727.24</v>
      </c>
      <c r="D41" s="5">
        <v>0</v>
      </c>
      <c r="E41" s="7">
        <v>1</v>
      </c>
      <c r="F41" s="5">
        <v>1727.24</v>
      </c>
    </row>
    <row r="42" spans="1:6" x14ac:dyDescent="0.25">
      <c r="A42" s="2" t="str">
        <f>"091092"</f>
        <v>091092</v>
      </c>
      <c r="B42" t="s">
        <v>37</v>
      </c>
      <c r="C42" s="5">
        <v>220679.72</v>
      </c>
      <c r="D42" s="5">
        <v>0</v>
      </c>
      <c r="E42" s="7">
        <v>1</v>
      </c>
      <c r="F42" s="5">
        <v>220679.72</v>
      </c>
    </row>
    <row r="43" spans="1:6" x14ac:dyDescent="0.25">
      <c r="A43" s="2" t="str">
        <f>"091204"</f>
        <v>091204</v>
      </c>
      <c r="B43" t="s">
        <v>38</v>
      </c>
      <c r="C43" s="5">
        <v>1039.26</v>
      </c>
      <c r="D43" s="5">
        <v>0</v>
      </c>
      <c r="E43" s="7">
        <v>1</v>
      </c>
      <c r="F43" s="5">
        <v>1039.26</v>
      </c>
    </row>
    <row r="44" spans="1:6" x14ac:dyDescent="0.25">
      <c r="A44" s="2" t="str">
        <f>"092891"</f>
        <v>092891</v>
      </c>
      <c r="B44" t="s">
        <v>39</v>
      </c>
      <c r="C44" s="5">
        <v>469.74</v>
      </c>
      <c r="D44" s="5">
        <v>0</v>
      </c>
      <c r="E44" s="7">
        <v>1</v>
      </c>
      <c r="F44" s="5">
        <v>469.74</v>
      </c>
    </row>
    <row r="45" spans="1:6" x14ac:dyDescent="0.25">
      <c r="A45" s="2" t="str">
        <f>"093920"</f>
        <v>093920</v>
      </c>
      <c r="B45" t="s">
        <v>40</v>
      </c>
      <c r="C45" s="5">
        <v>709.81</v>
      </c>
      <c r="D45" s="5">
        <v>0</v>
      </c>
      <c r="E45" s="7">
        <v>1</v>
      </c>
      <c r="F45" s="5">
        <v>709.81</v>
      </c>
    </row>
    <row r="46" spans="1:6" x14ac:dyDescent="0.25">
      <c r="A46" s="2" t="str">
        <f>"095593"</f>
        <v>095593</v>
      </c>
      <c r="B46" t="s">
        <v>41</v>
      </c>
      <c r="C46" s="5">
        <v>3023.19</v>
      </c>
      <c r="D46" s="5">
        <v>0</v>
      </c>
      <c r="E46" s="7">
        <v>1</v>
      </c>
      <c r="F46" s="5">
        <v>3023.19</v>
      </c>
    </row>
    <row r="47" spans="1:6" x14ac:dyDescent="0.25">
      <c r="A47" s="2">
        <v>100007</v>
      </c>
      <c r="B47" t="s">
        <v>42</v>
      </c>
      <c r="C47" s="5">
        <v>7590.73</v>
      </c>
      <c r="D47" s="5">
        <v>0</v>
      </c>
      <c r="E47" s="7">
        <v>1</v>
      </c>
      <c r="F47" s="5">
        <v>7590.73</v>
      </c>
    </row>
    <row r="48" spans="1:6" x14ac:dyDescent="0.25">
      <c r="A48" s="2">
        <v>101162</v>
      </c>
      <c r="B48" t="s">
        <v>43</v>
      </c>
      <c r="C48" s="5">
        <v>1891.44</v>
      </c>
      <c r="D48" s="5">
        <v>0</v>
      </c>
      <c r="E48" s="7">
        <v>1</v>
      </c>
      <c r="F48" s="5">
        <v>1891.44</v>
      </c>
    </row>
    <row r="49" spans="1:6" x14ac:dyDescent="0.25">
      <c r="A49" s="2">
        <v>102226</v>
      </c>
      <c r="B49" t="s">
        <v>44</v>
      </c>
      <c r="C49" s="5">
        <v>335.68</v>
      </c>
      <c r="D49" s="5">
        <v>0</v>
      </c>
      <c r="E49" s="7">
        <v>1</v>
      </c>
      <c r="F49" s="5">
        <v>335.68</v>
      </c>
    </row>
    <row r="50" spans="1:6" x14ac:dyDescent="0.25">
      <c r="A50" s="2">
        <v>102394</v>
      </c>
      <c r="B50" t="s">
        <v>45</v>
      </c>
      <c r="C50" s="5">
        <v>1726.21</v>
      </c>
      <c r="D50" s="5">
        <v>0</v>
      </c>
      <c r="E50" s="7">
        <v>1</v>
      </c>
      <c r="F50" s="5">
        <v>1726.21</v>
      </c>
    </row>
    <row r="51" spans="1:6" x14ac:dyDescent="0.25">
      <c r="A51" s="2">
        <v>103206</v>
      </c>
      <c r="B51" t="s">
        <v>46</v>
      </c>
      <c r="C51" s="5">
        <v>2112.81</v>
      </c>
      <c r="D51" s="5">
        <v>0</v>
      </c>
      <c r="E51" s="7">
        <v>1</v>
      </c>
      <c r="F51" s="5">
        <v>2112.81</v>
      </c>
    </row>
    <row r="52" spans="1:6" x14ac:dyDescent="0.25">
      <c r="A52" s="2">
        <v>103899</v>
      </c>
      <c r="B52" t="s">
        <v>47</v>
      </c>
      <c r="C52" s="5">
        <v>3822.39</v>
      </c>
      <c r="D52" s="5">
        <v>0</v>
      </c>
      <c r="E52" s="7">
        <v>1</v>
      </c>
      <c r="F52" s="5">
        <v>3822.39</v>
      </c>
    </row>
    <row r="53" spans="1:6" x14ac:dyDescent="0.25">
      <c r="A53" s="2">
        <v>104207</v>
      </c>
      <c r="B53" t="s">
        <v>48</v>
      </c>
      <c r="C53" s="5">
        <v>2618.92</v>
      </c>
      <c r="D53" s="5">
        <v>0</v>
      </c>
      <c r="E53" s="7">
        <v>1</v>
      </c>
      <c r="F53" s="5">
        <v>2618.92</v>
      </c>
    </row>
    <row r="54" spans="1:6" x14ac:dyDescent="0.25">
      <c r="A54" s="2">
        <v>105726</v>
      </c>
      <c r="B54" t="s">
        <v>49</v>
      </c>
      <c r="C54" s="5">
        <v>3380.7</v>
      </c>
      <c r="D54" s="5">
        <v>0</v>
      </c>
      <c r="E54" s="7">
        <v>1</v>
      </c>
      <c r="F54" s="5">
        <v>3380.7</v>
      </c>
    </row>
    <row r="55" spans="1:6" x14ac:dyDescent="0.25">
      <c r="A55" s="2">
        <v>110882</v>
      </c>
      <c r="B55" t="s">
        <v>50</v>
      </c>
      <c r="C55" s="5">
        <v>7794.42</v>
      </c>
      <c r="D55" s="5">
        <v>0</v>
      </c>
      <c r="E55" s="7">
        <v>1</v>
      </c>
      <c r="F55" s="5">
        <v>7794.42</v>
      </c>
    </row>
    <row r="56" spans="1:6" x14ac:dyDescent="0.25">
      <c r="A56" s="2">
        <v>111183</v>
      </c>
      <c r="B56" t="s">
        <v>51</v>
      </c>
      <c r="C56" s="5">
        <v>17666.310000000001</v>
      </c>
      <c r="D56" s="5">
        <v>0</v>
      </c>
      <c r="E56" s="7">
        <v>1</v>
      </c>
      <c r="F56" s="5">
        <v>17666.310000000001</v>
      </c>
    </row>
    <row r="57" spans="1:6" x14ac:dyDescent="0.25">
      <c r="A57" s="2">
        <v>111736</v>
      </c>
      <c r="B57" t="s">
        <v>52</v>
      </c>
      <c r="C57" s="5">
        <v>5067.41</v>
      </c>
      <c r="D57" s="5">
        <v>0</v>
      </c>
      <c r="E57" s="7">
        <v>1</v>
      </c>
      <c r="F57" s="5">
        <v>5067.41</v>
      </c>
    </row>
    <row r="58" spans="1:6" x14ac:dyDescent="0.25">
      <c r="A58" s="2">
        <v>113150</v>
      </c>
      <c r="B58" t="s">
        <v>53</v>
      </c>
      <c r="C58" s="5">
        <v>2908.88</v>
      </c>
      <c r="D58" s="5">
        <v>0</v>
      </c>
      <c r="E58" s="7">
        <v>1</v>
      </c>
      <c r="F58" s="5">
        <v>2908.88</v>
      </c>
    </row>
    <row r="59" spans="1:6" x14ac:dyDescent="0.25">
      <c r="A59" s="2">
        <v>114228</v>
      </c>
      <c r="B59" t="s">
        <v>54</v>
      </c>
      <c r="C59" s="5">
        <v>2181.4</v>
      </c>
      <c r="D59" s="5">
        <v>0</v>
      </c>
      <c r="E59" s="7">
        <v>1</v>
      </c>
      <c r="F59" s="5">
        <v>2181.4</v>
      </c>
    </row>
    <row r="60" spans="1:6" x14ac:dyDescent="0.25">
      <c r="A60" s="2">
        <v>114501</v>
      </c>
      <c r="B60" t="s">
        <v>55</v>
      </c>
      <c r="C60" s="5">
        <v>18894.71</v>
      </c>
      <c r="D60" s="5">
        <v>0</v>
      </c>
      <c r="E60" s="7">
        <v>1</v>
      </c>
      <c r="F60" s="5">
        <v>18894.71</v>
      </c>
    </row>
    <row r="61" spans="1:6" x14ac:dyDescent="0.25">
      <c r="A61" s="2">
        <v>114536</v>
      </c>
      <c r="B61" t="s">
        <v>56</v>
      </c>
      <c r="C61" s="5">
        <v>2230.25</v>
      </c>
      <c r="D61" s="5">
        <v>0</v>
      </c>
      <c r="E61" s="7">
        <v>1</v>
      </c>
      <c r="F61" s="5">
        <v>2230.25</v>
      </c>
    </row>
    <row r="62" spans="1:6" x14ac:dyDescent="0.25">
      <c r="A62" s="2">
        <v>114634</v>
      </c>
      <c r="B62" t="s">
        <v>57</v>
      </c>
      <c r="C62" s="5">
        <v>871.93</v>
      </c>
      <c r="D62" s="5">
        <v>0</v>
      </c>
      <c r="E62" s="7">
        <v>1</v>
      </c>
      <c r="F62" s="5">
        <v>871.93</v>
      </c>
    </row>
    <row r="63" spans="1:6" x14ac:dyDescent="0.25">
      <c r="A63" s="2">
        <v>114865</v>
      </c>
      <c r="B63" t="s">
        <v>58</v>
      </c>
      <c r="C63" s="5">
        <v>387.64</v>
      </c>
      <c r="D63" s="5">
        <v>0</v>
      </c>
      <c r="E63" s="7">
        <v>1</v>
      </c>
      <c r="F63" s="5">
        <v>387.64</v>
      </c>
    </row>
    <row r="64" spans="1:6" x14ac:dyDescent="0.25">
      <c r="A64" s="2">
        <v>122016</v>
      </c>
      <c r="B64" t="s">
        <v>59</v>
      </c>
      <c r="C64" s="5">
        <v>402.19</v>
      </c>
      <c r="D64" s="5">
        <v>0</v>
      </c>
      <c r="E64" s="7">
        <v>1</v>
      </c>
      <c r="F64" s="5">
        <v>402.19</v>
      </c>
    </row>
    <row r="65" spans="1:6" x14ac:dyDescent="0.25">
      <c r="A65" s="2">
        <v>124543</v>
      </c>
      <c r="B65" t="s">
        <v>60</v>
      </c>
      <c r="C65" s="5">
        <v>14186.88</v>
      </c>
      <c r="D65" s="5">
        <v>0</v>
      </c>
      <c r="E65" s="7">
        <v>1</v>
      </c>
      <c r="F65" s="5">
        <v>14186.88</v>
      </c>
    </row>
    <row r="66" spans="1:6" x14ac:dyDescent="0.25">
      <c r="A66" s="2">
        <v>125124</v>
      </c>
      <c r="B66" t="s">
        <v>61</v>
      </c>
      <c r="C66" s="5">
        <v>296.19</v>
      </c>
      <c r="D66" s="5">
        <v>0</v>
      </c>
      <c r="E66" s="7">
        <v>1</v>
      </c>
      <c r="F66" s="5">
        <v>296.19</v>
      </c>
    </row>
    <row r="67" spans="1:6" x14ac:dyDescent="0.25">
      <c r="A67" s="2">
        <v>126251</v>
      </c>
      <c r="B67" t="s">
        <v>62</v>
      </c>
      <c r="C67" s="5">
        <v>320.08999999999997</v>
      </c>
      <c r="D67" s="5">
        <v>0</v>
      </c>
      <c r="E67" s="7">
        <v>1</v>
      </c>
      <c r="F67" s="5">
        <v>320.08999999999997</v>
      </c>
    </row>
    <row r="68" spans="1:6" x14ac:dyDescent="0.25">
      <c r="A68" s="2">
        <v>130350</v>
      </c>
      <c r="B68" t="s">
        <v>63</v>
      </c>
      <c r="C68" s="5">
        <v>41107.760000000002</v>
      </c>
      <c r="D68" s="5">
        <v>0</v>
      </c>
      <c r="E68" s="7">
        <v>1</v>
      </c>
      <c r="F68" s="5">
        <v>41107.760000000002</v>
      </c>
    </row>
    <row r="69" spans="1:6" x14ac:dyDescent="0.25">
      <c r="A69" s="2">
        <v>130469</v>
      </c>
      <c r="B69" t="s">
        <v>64</v>
      </c>
      <c r="C69" s="5">
        <v>4056.21</v>
      </c>
      <c r="D69" s="5">
        <v>0</v>
      </c>
      <c r="E69" s="7">
        <v>1</v>
      </c>
      <c r="F69" s="5">
        <v>4056.21</v>
      </c>
    </row>
    <row r="70" spans="1:6" x14ac:dyDescent="0.25">
      <c r="A70" s="2">
        <v>130896</v>
      </c>
      <c r="B70" t="s">
        <v>65</v>
      </c>
      <c r="C70" s="5">
        <v>1583.82</v>
      </c>
      <c r="D70" s="5">
        <v>0</v>
      </c>
      <c r="E70" s="7">
        <v>1</v>
      </c>
      <c r="F70" s="5">
        <v>1583.82</v>
      </c>
    </row>
    <row r="71" spans="1:6" x14ac:dyDescent="0.25">
      <c r="A71" s="2">
        <v>131309</v>
      </c>
      <c r="B71" t="s">
        <v>66</v>
      </c>
      <c r="C71" s="5">
        <v>1611.89</v>
      </c>
      <c r="D71" s="5">
        <v>0</v>
      </c>
      <c r="E71" s="7">
        <v>1</v>
      </c>
      <c r="F71" s="5">
        <v>1611.89</v>
      </c>
    </row>
    <row r="72" spans="1:6" x14ac:dyDescent="0.25">
      <c r="A72" s="2">
        <v>131316</v>
      </c>
      <c r="B72" t="s">
        <v>67</v>
      </c>
      <c r="C72" s="5">
        <v>1536121.83</v>
      </c>
      <c r="D72" s="5">
        <v>0</v>
      </c>
      <c r="E72" s="7">
        <v>1</v>
      </c>
      <c r="F72" s="5">
        <v>1536121.83</v>
      </c>
    </row>
    <row r="73" spans="1:6" x14ac:dyDescent="0.25">
      <c r="A73" s="2">
        <v>133269</v>
      </c>
      <c r="B73" t="s">
        <v>68</v>
      </c>
      <c r="C73" s="5">
        <v>1749437.38</v>
      </c>
      <c r="D73" s="5">
        <v>0</v>
      </c>
      <c r="E73" s="7">
        <v>1</v>
      </c>
      <c r="F73" s="5">
        <v>1749437.38</v>
      </c>
    </row>
    <row r="74" spans="1:6" x14ac:dyDescent="0.25">
      <c r="A74" s="2">
        <v>133332</v>
      </c>
      <c r="B74" t="s">
        <v>69</v>
      </c>
      <c r="C74" s="5">
        <v>459.35</v>
      </c>
      <c r="D74" s="5">
        <v>0</v>
      </c>
      <c r="E74" s="7">
        <v>1</v>
      </c>
      <c r="F74" s="5">
        <v>459.35</v>
      </c>
    </row>
    <row r="75" spans="1:6" x14ac:dyDescent="0.25">
      <c r="A75" s="2">
        <v>133381</v>
      </c>
      <c r="B75" t="s">
        <v>70</v>
      </c>
      <c r="C75" s="5">
        <v>9311.73</v>
      </c>
      <c r="D75" s="5">
        <v>0</v>
      </c>
      <c r="E75" s="7">
        <v>1</v>
      </c>
      <c r="F75" s="5">
        <v>9311.73</v>
      </c>
    </row>
    <row r="76" spans="1:6" x14ac:dyDescent="0.25">
      <c r="A76" s="2">
        <v>133549</v>
      </c>
      <c r="B76" t="s">
        <v>71</v>
      </c>
      <c r="C76" s="5">
        <v>1091981.3400000001</v>
      </c>
      <c r="D76" s="5">
        <v>0</v>
      </c>
      <c r="E76" s="7">
        <v>1</v>
      </c>
      <c r="F76" s="5">
        <v>1091981.3400000001</v>
      </c>
    </row>
    <row r="77" spans="1:6" x14ac:dyDescent="0.25">
      <c r="A77" s="2">
        <v>133675</v>
      </c>
      <c r="B77" t="s">
        <v>72</v>
      </c>
      <c r="C77" s="5">
        <v>925522.71</v>
      </c>
      <c r="D77" s="5">
        <v>0</v>
      </c>
      <c r="E77" s="7">
        <v>1</v>
      </c>
      <c r="F77" s="5">
        <v>925522.71</v>
      </c>
    </row>
    <row r="78" spans="1:6" x14ac:dyDescent="0.25">
      <c r="A78" s="2">
        <v>133794</v>
      </c>
      <c r="B78" t="s">
        <v>73</v>
      </c>
      <c r="C78" s="5">
        <v>6281.26</v>
      </c>
      <c r="D78" s="5">
        <v>0</v>
      </c>
      <c r="E78" s="7">
        <v>1</v>
      </c>
      <c r="F78" s="5">
        <v>6281.26</v>
      </c>
    </row>
    <row r="79" spans="1:6" x14ac:dyDescent="0.25">
      <c r="A79" s="2">
        <v>134144</v>
      </c>
      <c r="B79" t="s">
        <v>74</v>
      </c>
      <c r="C79" s="5">
        <v>12461.72</v>
      </c>
      <c r="D79" s="5">
        <v>0</v>
      </c>
      <c r="E79" s="7">
        <v>1</v>
      </c>
      <c r="F79" s="5">
        <v>12461.72</v>
      </c>
    </row>
    <row r="80" spans="1:6" x14ac:dyDescent="0.25">
      <c r="A80" s="2">
        <v>135621</v>
      </c>
      <c r="B80" t="s">
        <v>75</v>
      </c>
      <c r="C80" s="5">
        <v>81728.11</v>
      </c>
      <c r="D80" s="5">
        <v>0</v>
      </c>
      <c r="E80" s="7">
        <v>1</v>
      </c>
      <c r="F80" s="5">
        <v>81728.11</v>
      </c>
    </row>
    <row r="81" spans="1:6" x14ac:dyDescent="0.25">
      <c r="A81" s="2">
        <v>135656</v>
      </c>
      <c r="B81" t="s">
        <v>76</v>
      </c>
      <c r="C81" s="5">
        <v>961409.25</v>
      </c>
      <c r="D81" s="5">
        <v>0</v>
      </c>
      <c r="E81" s="7">
        <v>1</v>
      </c>
      <c r="F81" s="5">
        <v>961409.25</v>
      </c>
    </row>
    <row r="82" spans="1:6" x14ac:dyDescent="0.25">
      <c r="A82" s="2">
        <v>135901</v>
      </c>
      <c r="B82" t="s">
        <v>77</v>
      </c>
      <c r="C82" s="5">
        <v>394211.53</v>
      </c>
      <c r="D82" s="5">
        <v>0</v>
      </c>
      <c r="E82" s="7">
        <v>1</v>
      </c>
      <c r="F82" s="5">
        <v>394211.53</v>
      </c>
    </row>
    <row r="83" spans="1:6" x14ac:dyDescent="0.25">
      <c r="A83" s="2">
        <v>136181</v>
      </c>
      <c r="B83" t="s">
        <v>78</v>
      </c>
      <c r="C83" s="5">
        <v>58852.02</v>
      </c>
      <c r="D83" s="5">
        <v>0</v>
      </c>
      <c r="E83" s="7">
        <v>1</v>
      </c>
      <c r="F83" s="5">
        <v>58852.02</v>
      </c>
    </row>
    <row r="84" spans="1:6" x14ac:dyDescent="0.25">
      <c r="A84" s="2">
        <v>140336</v>
      </c>
      <c r="B84" t="s">
        <v>79</v>
      </c>
      <c r="C84" s="5">
        <v>38691.49</v>
      </c>
      <c r="D84" s="5">
        <v>0</v>
      </c>
      <c r="E84" s="7">
        <v>1</v>
      </c>
      <c r="F84" s="5">
        <v>38691.49</v>
      </c>
    </row>
    <row r="85" spans="1:6" x14ac:dyDescent="0.25">
      <c r="A85" s="2">
        <v>142525</v>
      </c>
      <c r="B85" t="s">
        <v>80</v>
      </c>
      <c r="C85" s="5">
        <v>1927.82</v>
      </c>
      <c r="D85" s="5">
        <v>0</v>
      </c>
      <c r="E85" s="7">
        <v>1</v>
      </c>
      <c r="F85" s="5">
        <v>1927.82</v>
      </c>
    </row>
    <row r="86" spans="1:6" x14ac:dyDescent="0.25">
      <c r="A86" s="2">
        <v>142576</v>
      </c>
      <c r="B86" t="s">
        <v>81</v>
      </c>
      <c r="C86" s="5">
        <v>18371.97</v>
      </c>
      <c r="D86" s="5">
        <v>0</v>
      </c>
      <c r="E86" s="7">
        <v>1</v>
      </c>
      <c r="F86" s="5">
        <v>18371.97</v>
      </c>
    </row>
    <row r="87" spans="1:6" x14ac:dyDescent="0.25">
      <c r="A87" s="2">
        <v>142625</v>
      </c>
      <c r="B87" t="s">
        <v>82</v>
      </c>
      <c r="C87" s="5">
        <v>4068.69</v>
      </c>
      <c r="D87" s="5">
        <v>0</v>
      </c>
      <c r="E87" s="7">
        <v>1</v>
      </c>
      <c r="F87" s="5">
        <v>4068.69</v>
      </c>
    </row>
    <row r="88" spans="1:6" x14ac:dyDescent="0.25">
      <c r="A88" s="2">
        <v>142744</v>
      </c>
      <c r="B88" t="s">
        <v>83</v>
      </c>
      <c r="C88" s="5">
        <v>3492.94</v>
      </c>
      <c r="D88" s="5">
        <v>0</v>
      </c>
      <c r="E88" s="7">
        <v>1</v>
      </c>
      <c r="F88" s="5">
        <v>3492.94</v>
      </c>
    </row>
    <row r="89" spans="1:6" x14ac:dyDescent="0.25">
      <c r="A89" s="2">
        <v>143171</v>
      </c>
      <c r="B89" t="s">
        <v>84</v>
      </c>
      <c r="C89" s="5">
        <v>38075.21</v>
      </c>
      <c r="D89" s="5">
        <v>0</v>
      </c>
      <c r="E89" s="7">
        <v>1</v>
      </c>
      <c r="F89" s="5">
        <v>38075.21</v>
      </c>
    </row>
    <row r="90" spans="1:6" x14ac:dyDescent="0.25">
      <c r="A90" s="2">
        <v>143367</v>
      </c>
      <c r="B90" t="s">
        <v>85</v>
      </c>
      <c r="C90" s="5">
        <v>11402.72</v>
      </c>
      <c r="D90" s="5">
        <v>0</v>
      </c>
      <c r="E90" s="7">
        <v>1</v>
      </c>
      <c r="F90" s="5">
        <v>11402.72</v>
      </c>
    </row>
    <row r="91" spans="1:6" x14ac:dyDescent="0.25">
      <c r="A91" s="2">
        <v>152114</v>
      </c>
      <c r="B91" t="s">
        <v>86</v>
      </c>
      <c r="C91" s="5">
        <v>2225.04</v>
      </c>
      <c r="D91" s="5">
        <v>0</v>
      </c>
      <c r="E91" s="7">
        <v>1</v>
      </c>
      <c r="F91" s="5">
        <v>2225.04</v>
      </c>
    </row>
    <row r="92" spans="1:6" x14ac:dyDescent="0.25">
      <c r="A92" s="2">
        <v>155130</v>
      </c>
      <c r="B92" t="s">
        <v>87</v>
      </c>
      <c r="C92" s="5">
        <v>2260.38</v>
      </c>
      <c r="D92" s="5">
        <v>0</v>
      </c>
      <c r="E92" s="7">
        <v>1</v>
      </c>
      <c r="F92" s="5">
        <v>2260.38</v>
      </c>
    </row>
    <row r="93" spans="1:6" x14ac:dyDescent="0.25">
      <c r="A93" s="2">
        <v>155457</v>
      </c>
      <c r="B93" t="s">
        <v>88</v>
      </c>
      <c r="C93" s="5">
        <v>3163.5</v>
      </c>
      <c r="D93" s="5">
        <v>0</v>
      </c>
      <c r="E93" s="7">
        <v>1</v>
      </c>
      <c r="F93" s="5">
        <v>3163.5</v>
      </c>
    </row>
    <row r="94" spans="1:6" x14ac:dyDescent="0.25">
      <c r="A94" s="2">
        <v>155642</v>
      </c>
      <c r="B94" t="s">
        <v>89</v>
      </c>
      <c r="C94" s="5">
        <v>25306.92</v>
      </c>
      <c r="D94" s="5">
        <v>0</v>
      </c>
      <c r="E94" s="7">
        <v>1</v>
      </c>
      <c r="F94" s="5">
        <v>25306.92</v>
      </c>
    </row>
    <row r="95" spans="1:6" x14ac:dyDescent="0.25">
      <c r="A95" s="2">
        <v>156069</v>
      </c>
      <c r="B95" t="s">
        <v>90</v>
      </c>
      <c r="C95" s="5">
        <v>212.01</v>
      </c>
      <c r="D95" s="5">
        <v>0</v>
      </c>
      <c r="E95" s="7">
        <v>1</v>
      </c>
      <c r="F95" s="5">
        <v>212.01</v>
      </c>
    </row>
    <row r="96" spans="1:6" x14ac:dyDescent="0.25">
      <c r="A96" s="2">
        <v>163297</v>
      </c>
      <c r="B96" t="s">
        <v>91</v>
      </c>
      <c r="C96" s="5">
        <v>2939.01</v>
      </c>
      <c r="D96" s="5">
        <v>0</v>
      </c>
      <c r="E96" s="7">
        <v>1</v>
      </c>
      <c r="F96" s="5">
        <v>2939.01</v>
      </c>
    </row>
    <row r="97" spans="1:6" x14ac:dyDescent="0.25">
      <c r="A97" s="2">
        <v>165397</v>
      </c>
      <c r="B97" t="s">
        <v>92</v>
      </c>
      <c r="C97" s="5">
        <v>283.70999999999998</v>
      </c>
      <c r="D97" s="5">
        <v>0</v>
      </c>
      <c r="E97" s="7">
        <v>1</v>
      </c>
      <c r="F97" s="5">
        <v>283.70999999999998</v>
      </c>
    </row>
    <row r="98" spans="1:6" x14ac:dyDescent="0.25">
      <c r="A98" s="2">
        <v>165663</v>
      </c>
      <c r="B98" t="s">
        <v>93</v>
      </c>
      <c r="C98" s="5">
        <v>46133.599999999999</v>
      </c>
      <c r="D98" s="5">
        <v>0</v>
      </c>
      <c r="E98" s="7">
        <v>1</v>
      </c>
      <c r="F98" s="5">
        <v>46133.599999999999</v>
      </c>
    </row>
    <row r="99" spans="1:6" x14ac:dyDescent="0.25">
      <c r="A99" s="2">
        <v>170637</v>
      </c>
      <c r="B99" t="s">
        <v>94</v>
      </c>
      <c r="C99" s="5">
        <v>972.74</v>
      </c>
      <c r="D99" s="5">
        <v>0</v>
      </c>
      <c r="E99" s="7">
        <v>1</v>
      </c>
      <c r="F99" s="5">
        <v>972.74</v>
      </c>
    </row>
    <row r="100" spans="1:6" x14ac:dyDescent="0.25">
      <c r="A100" s="2">
        <v>171176</v>
      </c>
      <c r="B100" t="s">
        <v>95</v>
      </c>
      <c r="C100" s="5">
        <v>235.91</v>
      </c>
      <c r="D100" s="5">
        <v>0</v>
      </c>
      <c r="E100" s="7">
        <v>1</v>
      </c>
      <c r="F100" s="5">
        <v>235.91</v>
      </c>
    </row>
    <row r="101" spans="1:6" x14ac:dyDescent="0.25">
      <c r="A101" s="2">
        <v>171645</v>
      </c>
      <c r="B101" t="s">
        <v>96</v>
      </c>
      <c r="C101" s="5">
        <v>1132.79</v>
      </c>
      <c r="D101" s="5">
        <v>0</v>
      </c>
      <c r="E101" s="7">
        <v>1</v>
      </c>
      <c r="F101" s="5">
        <v>1132.79</v>
      </c>
    </row>
    <row r="102" spans="1:6" x14ac:dyDescent="0.25">
      <c r="A102" s="2">
        <v>173444</v>
      </c>
      <c r="B102" t="s">
        <v>97</v>
      </c>
      <c r="C102" s="5">
        <v>63146.22</v>
      </c>
      <c r="D102" s="5">
        <v>0</v>
      </c>
      <c r="E102" s="7">
        <v>1</v>
      </c>
      <c r="F102" s="5">
        <v>63146.22</v>
      </c>
    </row>
    <row r="103" spans="1:6" x14ac:dyDescent="0.25">
      <c r="A103" s="2">
        <v>180112</v>
      </c>
      <c r="B103" t="s">
        <v>98</v>
      </c>
      <c r="C103" s="5">
        <v>13354.44</v>
      </c>
      <c r="D103" s="5">
        <v>0</v>
      </c>
      <c r="E103" s="7">
        <v>1</v>
      </c>
      <c r="F103" s="5">
        <v>13354.44</v>
      </c>
    </row>
    <row r="104" spans="1:6" x14ac:dyDescent="0.25">
      <c r="A104" s="2">
        <v>180217</v>
      </c>
      <c r="B104" t="s">
        <v>99</v>
      </c>
      <c r="C104" s="5">
        <v>4173.66</v>
      </c>
      <c r="D104" s="5">
        <v>0</v>
      </c>
      <c r="E104" s="7">
        <v>1</v>
      </c>
      <c r="F104" s="5">
        <v>4173.66</v>
      </c>
    </row>
    <row r="105" spans="1:6" x14ac:dyDescent="0.25">
      <c r="A105" s="2">
        <v>181554</v>
      </c>
      <c r="B105" t="s">
        <v>100</v>
      </c>
      <c r="C105" s="5">
        <v>431473</v>
      </c>
      <c r="D105" s="5">
        <v>0</v>
      </c>
      <c r="E105" s="7">
        <v>1</v>
      </c>
      <c r="F105" s="5">
        <v>431473</v>
      </c>
    </row>
    <row r="106" spans="1:6" x14ac:dyDescent="0.25">
      <c r="A106" s="2">
        <v>181729</v>
      </c>
      <c r="B106" t="s">
        <v>101</v>
      </c>
      <c r="C106" s="5">
        <v>621.47</v>
      </c>
      <c r="D106" s="5">
        <v>0</v>
      </c>
      <c r="E106" s="7">
        <v>1</v>
      </c>
      <c r="F106" s="5">
        <v>621.47</v>
      </c>
    </row>
    <row r="107" spans="1:6" x14ac:dyDescent="0.25">
      <c r="A107" s="2">
        <v>191855</v>
      </c>
      <c r="B107" t="s">
        <v>102</v>
      </c>
      <c r="C107" s="5">
        <v>544.57000000000005</v>
      </c>
      <c r="D107" s="5">
        <v>0</v>
      </c>
      <c r="E107" s="7">
        <v>1</v>
      </c>
      <c r="F107" s="5">
        <v>544.57000000000005</v>
      </c>
    </row>
    <row r="108" spans="1:6" x14ac:dyDescent="0.25">
      <c r="A108" s="2">
        <v>200910</v>
      </c>
      <c r="B108" t="s">
        <v>103</v>
      </c>
      <c r="C108" s="5">
        <v>8084.37</v>
      </c>
      <c r="D108" s="5">
        <v>0</v>
      </c>
      <c r="E108" s="7">
        <v>1</v>
      </c>
      <c r="F108" s="5">
        <v>8084.37</v>
      </c>
    </row>
    <row r="109" spans="1:6" x14ac:dyDescent="0.25">
      <c r="A109" s="2">
        <v>201862</v>
      </c>
      <c r="B109" t="s">
        <v>104</v>
      </c>
      <c r="C109" s="5">
        <v>318155.68</v>
      </c>
      <c r="D109" s="5">
        <v>0</v>
      </c>
      <c r="E109" s="7">
        <v>1</v>
      </c>
      <c r="F109" s="5">
        <v>318155.68</v>
      </c>
    </row>
    <row r="110" spans="1:6" x14ac:dyDescent="0.25">
      <c r="A110" s="2">
        <v>203983</v>
      </c>
      <c r="B110" t="s">
        <v>105</v>
      </c>
      <c r="C110" s="5">
        <v>10784.35</v>
      </c>
      <c r="D110" s="5">
        <v>0</v>
      </c>
      <c r="E110" s="7">
        <v>1</v>
      </c>
      <c r="F110" s="5">
        <v>10784.35</v>
      </c>
    </row>
    <row r="111" spans="1:6" x14ac:dyDescent="0.25">
      <c r="A111" s="2">
        <v>204025</v>
      </c>
      <c r="B111" t="s">
        <v>106</v>
      </c>
      <c r="C111" s="5">
        <v>919.74</v>
      </c>
      <c r="D111" s="5">
        <v>0</v>
      </c>
      <c r="E111" s="7">
        <v>1</v>
      </c>
      <c r="F111" s="5">
        <v>919.74</v>
      </c>
    </row>
    <row r="112" spans="1:6" x14ac:dyDescent="0.25">
      <c r="A112" s="2">
        <v>204872</v>
      </c>
      <c r="B112" t="s">
        <v>107</v>
      </c>
      <c r="C112" s="5">
        <v>39473.019999999997</v>
      </c>
      <c r="D112" s="5">
        <v>0</v>
      </c>
      <c r="E112" s="7">
        <v>1</v>
      </c>
      <c r="F112" s="5">
        <v>39473.019999999997</v>
      </c>
    </row>
    <row r="113" spans="1:6" x14ac:dyDescent="0.25">
      <c r="A113" s="2">
        <v>204956</v>
      </c>
      <c r="B113" t="s">
        <v>108</v>
      </c>
      <c r="C113" s="5">
        <v>1103.69</v>
      </c>
      <c r="D113" s="5">
        <v>0</v>
      </c>
      <c r="E113" s="7">
        <v>1</v>
      </c>
      <c r="F113" s="5">
        <v>1103.69</v>
      </c>
    </row>
    <row r="114" spans="1:6" x14ac:dyDescent="0.25">
      <c r="A114" s="2">
        <v>206216</v>
      </c>
      <c r="B114" t="s">
        <v>109</v>
      </c>
      <c r="C114" s="5">
        <v>4406.45</v>
      </c>
      <c r="D114" s="5">
        <v>0</v>
      </c>
      <c r="E114" s="7">
        <v>1</v>
      </c>
      <c r="F114" s="5">
        <v>4406.45</v>
      </c>
    </row>
    <row r="115" spans="1:6" x14ac:dyDescent="0.25">
      <c r="A115" s="2">
        <v>211218</v>
      </c>
      <c r="B115" t="s">
        <v>110</v>
      </c>
      <c r="C115" s="5">
        <v>4045.83</v>
      </c>
      <c r="D115" s="5">
        <v>0</v>
      </c>
      <c r="E115" s="7">
        <v>1</v>
      </c>
      <c r="F115" s="5">
        <v>4045.83</v>
      </c>
    </row>
    <row r="116" spans="1:6" x14ac:dyDescent="0.25">
      <c r="A116" s="2">
        <v>212940</v>
      </c>
      <c r="B116" t="s">
        <v>111</v>
      </c>
      <c r="C116" s="5">
        <v>2825.74</v>
      </c>
      <c r="D116" s="5">
        <v>0</v>
      </c>
      <c r="E116" s="7">
        <v>1</v>
      </c>
      <c r="F116" s="5">
        <v>2825.74</v>
      </c>
    </row>
    <row r="117" spans="1:6" x14ac:dyDescent="0.25">
      <c r="A117" s="2">
        <v>215992</v>
      </c>
      <c r="B117" t="s">
        <v>112</v>
      </c>
      <c r="C117" s="5">
        <v>2220.89</v>
      </c>
      <c r="D117" s="5">
        <v>0</v>
      </c>
      <c r="E117" s="7">
        <v>1</v>
      </c>
      <c r="F117" s="5">
        <v>2220.89</v>
      </c>
    </row>
    <row r="118" spans="1:6" x14ac:dyDescent="0.25">
      <c r="A118" s="2">
        <v>220609</v>
      </c>
      <c r="B118" t="s">
        <v>113</v>
      </c>
      <c r="C118" s="5">
        <v>6182.53</v>
      </c>
      <c r="D118" s="5">
        <v>0</v>
      </c>
      <c r="E118" s="7">
        <v>1</v>
      </c>
      <c r="F118" s="5">
        <v>6182.53</v>
      </c>
    </row>
    <row r="119" spans="1:6" x14ac:dyDescent="0.25">
      <c r="A119" s="2">
        <v>220994</v>
      </c>
      <c r="B119" t="s">
        <v>114</v>
      </c>
      <c r="C119" s="5">
        <v>1089.1400000000001</v>
      </c>
      <c r="D119" s="5">
        <v>0</v>
      </c>
      <c r="E119" s="7">
        <v>1</v>
      </c>
      <c r="F119" s="5">
        <v>1089.1400000000001</v>
      </c>
    </row>
    <row r="120" spans="1:6" x14ac:dyDescent="0.25">
      <c r="A120" s="2">
        <v>221246</v>
      </c>
      <c r="B120" t="s">
        <v>115</v>
      </c>
      <c r="C120" s="5">
        <v>22561.200000000001</v>
      </c>
      <c r="D120" s="5">
        <v>0</v>
      </c>
      <c r="E120" s="7">
        <v>1</v>
      </c>
      <c r="F120" s="5">
        <v>22561.200000000001</v>
      </c>
    </row>
    <row r="121" spans="1:6" x14ac:dyDescent="0.25">
      <c r="A121" s="2">
        <v>221813</v>
      </c>
      <c r="B121" t="s">
        <v>116</v>
      </c>
      <c r="C121" s="5">
        <v>2084.75</v>
      </c>
      <c r="D121" s="5">
        <v>0</v>
      </c>
      <c r="E121" s="7">
        <v>1</v>
      </c>
      <c r="F121" s="5">
        <v>2084.75</v>
      </c>
    </row>
    <row r="122" spans="1:6" x14ac:dyDescent="0.25">
      <c r="A122" s="2">
        <v>222485</v>
      </c>
      <c r="B122" t="s">
        <v>117</v>
      </c>
      <c r="C122" s="5">
        <v>1199.3</v>
      </c>
      <c r="D122" s="5">
        <v>0</v>
      </c>
      <c r="E122" s="7">
        <v>1</v>
      </c>
      <c r="F122" s="5">
        <v>1199.3</v>
      </c>
    </row>
    <row r="123" spans="1:6" x14ac:dyDescent="0.25">
      <c r="A123" s="2">
        <v>222912</v>
      </c>
      <c r="B123" t="s">
        <v>118</v>
      </c>
      <c r="C123" s="5">
        <v>7707.13</v>
      </c>
      <c r="D123" s="5">
        <v>0</v>
      </c>
      <c r="E123" s="7">
        <v>1</v>
      </c>
      <c r="F123" s="5">
        <v>7707.13</v>
      </c>
    </row>
    <row r="124" spans="1:6" x14ac:dyDescent="0.25">
      <c r="A124" s="2">
        <v>223850</v>
      </c>
      <c r="B124" t="s">
        <v>119</v>
      </c>
      <c r="C124" s="5">
        <v>1760.5</v>
      </c>
      <c r="D124" s="5">
        <v>0</v>
      </c>
      <c r="E124" s="7">
        <v>1</v>
      </c>
      <c r="F124" s="5">
        <v>1760.5</v>
      </c>
    </row>
    <row r="125" spans="1:6" x14ac:dyDescent="0.25">
      <c r="A125" s="2">
        <v>224389</v>
      </c>
      <c r="B125" t="s">
        <v>120</v>
      </c>
      <c r="C125" s="5">
        <v>15048.43</v>
      </c>
      <c r="D125" s="5">
        <v>0</v>
      </c>
      <c r="E125" s="7">
        <v>1</v>
      </c>
      <c r="F125" s="5">
        <v>15048.43</v>
      </c>
    </row>
    <row r="126" spans="1:6" x14ac:dyDescent="0.25">
      <c r="A126" s="2">
        <v>224529</v>
      </c>
      <c r="B126" t="s">
        <v>121</v>
      </c>
      <c r="C126" s="5">
        <v>693.18</v>
      </c>
      <c r="D126" s="5">
        <v>0</v>
      </c>
      <c r="E126" s="7">
        <v>1</v>
      </c>
      <c r="F126" s="5">
        <v>693.18</v>
      </c>
    </row>
    <row r="127" spans="1:6" x14ac:dyDescent="0.25">
      <c r="A127" s="2">
        <v>224904</v>
      </c>
      <c r="B127" t="s">
        <v>122</v>
      </c>
      <c r="C127" s="5">
        <v>3206.1</v>
      </c>
      <c r="D127" s="5">
        <v>0</v>
      </c>
      <c r="E127" s="7">
        <v>1</v>
      </c>
      <c r="F127" s="5">
        <v>3206.1</v>
      </c>
    </row>
    <row r="128" spans="1:6" x14ac:dyDescent="0.25">
      <c r="A128" s="2">
        <v>230063</v>
      </c>
      <c r="B128" t="s">
        <v>123</v>
      </c>
      <c r="C128" s="5">
        <v>751.38</v>
      </c>
      <c r="D128" s="5">
        <v>0</v>
      </c>
      <c r="E128" s="7">
        <v>1</v>
      </c>
      <c r="F128" s="5">
        <v>751.38</v>
      </c>
    </row>
    <row r="129" spans="1:6" x14ac:dyDescent="0.25">
      <c r="A129" s="2">
        <v>230700</v>
      </c>
      <c r="B129" t="s">
        <v>124</v>
      </c>
      <c r="C129" s="5">
        <v>4912.57</v>
      </c>
      <c r="D129" s="5">
        <v>0</v>
      </c>
      <c r="E129" s="7">
        <v>1</v>
      </c>
      <c r="F129" s="5">
        <v>4912.57</v>
      </c>
    </row>
    <row r="130" spans="1:6" x14ac:dyDescent="0.25">
      <c r="A130" s="2">
        <v>232737</v>
      </c>
      <c r="B130" t="s">
        <v>125</v>
      </c>
      <c r="C130" s="5">
        <v>1476.78</v>
      </c>
      <c r="D130" s="5">
        <v>0</v>
      </c>
      <c r="E130" s="7">
        <v>1</v>
      </c>
      <c r="F130" s="5">
        <v>1476.78</v>
      </c>
    </row>
    <row r="131" spans="1:6" x14ac:dyDescent="0.25">
      <c r="A131" s="2">
        <v>233682</v>
      </c>
      <c r="B131" t="s">
        <v>126</v>
      </c>
      <c r="C131" s="5">
        <v>219225.8</v>
      </c>
      <c r="D131" s="5">
        <v>0</v>
      </c>
      <c r="E131" s="7">
        <v>1</v>
      </c>
      <c r="F131" s="5">
        <v>219225.8</v>
      </c>
    </row>
    <row r="132" spans="1:6" x14ac:dyDescent="0.25">
      <c r="A132" s="2">
        <v>233696</v>
      </c>
      <c r="B132" t="s">
        <v>127</v>
      </c>
      <c r="C132" s="5">
        <v>2387.17</v>
      </c>
      <c r="D132" s="5">
        <v>0</v>
      </c>
      <c r="E132" s="7">
        <v>1</v>
      </c>
      <c r="F132" s="5">
        <v>2387.17</v>
      </c>
    </row>
    <row r="133" spans="1:6" x14ac:dyDescent="0.25">
      <c r="A133" s="2">
        <v>233934</v>
      </c>
      <c r="B133" t="s">
        <v>128</v>
      </c>
      <c r="C133" s="5">
        <v>6715.67</v>
      </c>
      <c r="D133" s="5">
        <v>0</v>
      </c>
      <c r="E133" s="7">
        <v>1</v>
      </c>
      <c r="F133" s="5">
        <v>6715.67</v>
      </c>
    </row>
    <row r="134" spans="1:6" x14ac:dyDescent="0.25">
      <c r="A134" s="2">
        <v>240434</v>
      </c>
      <c r="B134" t="s">
        <v>129</v>
      </c>
      <c r="C134" s="5">
        <v>16548.07</v>
      </c>
      <c r="D134" s="5">
        <v>0</v>
      </c>
      <c r="E134" s="7">
        <v>1</v>
      </c>
      <c r="F134" s="5">
        <v>16548.07</v>
      </c>
    </row>
    <row r="135" spans="1:6" x14ac:dyDescent="0.25">
      <c r="A135" s="2">
        <v>242310</v>
      </c>
      <c r="B135" t="s">
        <v>130</v>
      </c>
      <c r="C135" s="5">
        <v>855.31</v>
      </c>
      <c r="D135" s="5">
        <v>0</v>
      </c>
      <c r="E135" s="7">
        <v>1</v>
      </c>
      <c r="F135" s="5">
        <v>855.31</v>
      </c>
    </row>
    <row r="136" spans="1:6" x14ac:dyDescent="0.25">
      <c r="A136" s="2">
        <v>243325</v>
      </c>
      <c r="B136" t="s">
        <v>131</v>
      </c>
      <c r="C136" s="5">
        <v>4583.12</v>
      </c>
      <c r="D136" s="5">
        <v>0</v>
      </c>
      <c r="E136" s="7">
        <v>1</v>
      </c>
      <c r="F136" s="5">
        <v>4583.12</v>
      </c>
    </row>
    <row r="137" spans="1:6" x14ac:dyDescent="0.25">
      <c r="A137" s="2">
        <v>244606</v>
      </c>
      <c r="B137" t="s">
        <v>132</v>
      </c>
      <c r="C137" s="5">
        <v>1364.54</v>
      </c>
      <c r="D137" s="5">
        <v>0</v>
      </c>
      <c r="E137" s="7">
        <v>1</v>
      </c>
      <c r="F137" s="5">
        <v>1364.54</v>
      </c>
    </row>
    <row r="138" spans="1:6" x14ac:dyDescent="0.25">
      <c r="A138" s="2">
        <v>250287</v>
      </c>
      <c r="B138" t="s">
        <v>133</v>
      </c>
      <c r="C138" s="5">
        <v>732.67</v>
      </c>
      <c r="D138" s="5">
        <v>0</v>
      </c>
      <c r="E138" s="7">
        <v>1</v>
      </c>
      <c r="F138" s="5">
        <v>732.67</v>
      </c>
    </row>
    <row r="139" spans="1:6" x14ac:dyDescent="0.25">
      <c r="A139" s="2">
        <v>251428</v>
      </c>
      <c r="B139" t="s">
        <v>134</v>
      </c>
      <c r="C139" s="5">
        <v>250699.66</v>
      </c>
      <c r="D139" s="5">
        <v>0</v>
      </c>
      <c r="E139" s="7">
        <v>1</v>
      </c>
      <c r="F139" s="5">
        <v>250699.66</v>
      </c>
    </row>
    <row r="140" spans="1:6" x14ac:dyDescent="0.25">
      <c r="A140" s="2">
        <v>252527</v>
      </c>
      <c r="B140" t="s">
        <v>135</v>
      </c>
      <c r="C140" s="5">
        <v>710.85</v>
      </c>
      <c r="D140" s="5">
        <v>0</v>
      </c>
      <c r="E140" s="7">
        <v>1</v>
      </c>
      <c r="F140" s="5">
        <v>710.85</v>
      </c>
    </row>
    <row r="141" spans="1:6" x14ac:dyDescent="0.25">
      <c r="A141" s="2">
        <v>252646</v>
      </c>
      <c r="B141" t="s">
        <v>136</v>
      </c>
      <c r="C141" s="5">
        <v>3720.54</v>
      </c>
      <c r="D141" s="5">
        <v>0</v>
      </c>
      <c r="E141" s="7">
        <v>1</v>
      </c>
      <c r="F141" s="5">
        <v>3720.54</v>
      </c>
    </row>
    <row r="142" spans="1:6" x14ac:dyDescent="0.25">
      <c r="A142" s="2">
        <v>253633</v>
      </c>
      <c r="B142" t="s">
        <v>137</v>
      </c>
      <c r="C142" s="5">
        <v>4399.17</v>
      </c>
      <c r="D142" s="5">
        <v>0</v>
      </c>
      <c r="E142" s="7">
        <v>1</v>
      </c>
      <c r="F142" s="5">
        <v>4399.17</v>
      </c>
    </row>
    <row r="143" spans="1:6" x14ac:dyDescent="0.25">
      <c r="A143" s="2">
        <v>262618</v>
      </c>
      <c r="B143" t="s">
        <v>138</v>
      </c>
      <c r="C143" s="5">
        <v>969.63</v>
      </c>
      <c r="D143" s="5">
        <v>0</v>
      </c>
      <c r="E143" s="7">
        <v>1</v>
      </c>
      <c r="F143" s="5">
        <v>969.63</v>
      </c>
    </row>
    <row r="144" spans="1:6" x14ac:dyDescent="0.25">
      <c r="A144" s="2">
        <v>263484</v>
      </c>
      <c r="B144" t="s">
        <v>139</v>
      </c>
      <c r="C144" s="5">
        <v>392.84</v>
      </c>
      <c r="D144" s="5">
        <v>0</v>
      </c>
      <c r="E144" s="7">
        <v>1</v>
      </c>
      <c r="F144" s="5">
        <v>392.84</v>
      </c>
    </row>
    <row r="145" spans="1:6" x14ac:dyDescent="0.25">
      <c r="A145" s="2">
        <v>270091</v>
      </c>
      <c r="B145" t="s">
        <v>140</v>
      </c>
      <c r="C145" s="5">
        <v>848.04</v>
      </c>
      <c r="D145" s="5">
        <v>0</v>
      </c>
      <c r="E145" s="7">
        <v>1</v>
      </c>
      <c r="F145" s="5">
        <v>848.04</v>
      </c>
    </row>
    <row r="146" spans="1:6" x14ac:dyDescent="0.25">
      <c r="A146" s="2">
        <v>270476</v>
      </c>
      <c r="B146" t="s">
        <v>141</v>
      </c>
      <c r="C146" s="5">
        <v>29490.959999999999</v>
      </c>
      <c r="D146" s="5">
        <v>0</v>
      </c>
      <c r="E146" s="7">
        <v>1</v>
      </c>
      <c r="F146" s="5">
        <v>29490.959999999999</v>
      </c>
    </row>
    <row r="147" spans="1:6" x14ac:dyDescent="0.25">
      <c r="A147" s="2">
        <v>273428</v>
      </c>
      <c r="B147" t="s">
        <v>142</v>
      </c>
      <c r="C147" s="5">
        <v>2307.14</v>
      </c>
      <c r="D147" s="5">
        <v>0</v>
      </c>
      <c r="E147" s="7">
        <v>1</v>
      </c>
      <c r="F147" s="5">
        <v>2307.14</v>
      </c>
    </row>
    <row r="148" spans="1:6" x14ac:dyDescent="0.25">
      <c r="A148" s="2">
        <v>281883</v>
      </c>
      <c r="B148" t="s">
        <v>143</v>
      </c>
      <c r="C148" s="5">
        <v>63433.05</v>
      </c>
      <c r="D148" s="5">
        <v>0</v>
      </c>
      <c r="E148" s="7">
        <v>1</v>
      </c>
      <c r="F148" s="5">
        <v>63433.05</v>
      </c>
    </row>
    <row r="149" spans="1:6" x14ac:dyDescent="0.25">
      <c r="A149" s="2">
        <v>282702</v>
      </c>
      <c r="B149" t="s">
        <v>144</v>
      </c>
      <c r="C149" s="5">
        <v>16391.14</v>
      </c>
      <c r="D149" s="5">
        <v>0</v>
      </c>
      <c r="E149" s="7">
        <v>1</v>
      </c>
      <c r="F149" s="5">
        <v>16391.14</v>
      </c>
    </row>
    <row r="150" spans="1:6" x14ac:dyDescent="0.25">
      <c r="A150" s="2">
        <v>282730</v>
      </c>
      <c r="B150" t="s">
        <v>145</v>
      </c>
      <c r="C150" s="5">
        <v>6066.13</v>
      </c>
      <c r="D150" s="5">
        <v>0</v>
      </c>
      <c r="E150" s="7">
        <v>1</v>
      </c>
      <c r="F150" s="5">
        <v>6066.13</v>
      </c>
    </row>
    <row r="151" spans="1:6" x14ac:dyDescent="0.25">
      <c r="A151" s="2">
        <v>282898</v>
      </c>
      <c r="B151" t="s">
        <v>146</v>
      </c>
      <c r="C151" s="5">
        <v>8228.82</v>
      </c>
      <c r="D151" s="5">
        <v>0</v>
      </c>
      <c r="E151" s="7">
        <v>1</v>
      </c>
      <c r="F151" s="5">
        <v>8228.82</v>
      </c>
    </row>
    <row r="152" spans="1:6" x14ac:dyDescent="0.25">
      <c r="A152" s="2">
        <v>284221</v>
      </c>
      <c r="B152" t="s">
        <v>147</v>
      </c>
      <c r="C152" s="5">
        <v>27922.720000000001</v>
      </c>
      <c r="D152" s="5">
        <v>0</v>
      </c>
      <c r="E152" s="7">
        <v>1</v>
      </c>
      <c r="F152" s="5">
        <v>27922.720000000001</v>
      </c>
    </row>
    <row r="153" spans="1:6" x14ac:dyDescent="0.25">
      <c r="A153" s="2">
        <v>286118</v>
      </c>
      <c r="B153" t="s">
        <v>148</v>
      </c>
      <c r="C153" s="5">
        <v>3218.58</v>
      </c>
      <c r="D153" s="5">
        <v>0</v>
      </c>
      <c r="E153" s="7">
        <v>1</v>
      </c>
      <c r="F153" s="5">
        <v>3218.58</v>
      </c>
    </row>
    <row r="154" spans="1:6" x14ac:dyDescent="0.25">
      <c r="A154" s="2">
        <v>286125</v>
      </c>
      <c r="B154" t="s">
        <v>149</v>
      </c>
      <c r="C154" s="5">
        <v>43457.52</v>
      </c>
      <c r="D154" s="5">
        <v>0</v>
      </c>
      <c r="E154" s="7">
        <v>1</v>
      </c>
      <c r="F154" s="5">
        <v>43457.52</v>
      </c>
    </row>
    <row r="155" spans="1:6" x14ac:dyDescent="0.25">
      <c r="A155" s="2">
        <v>291673</v>
      </c>
      <c r="B155" t="s">
        <v>150</v>
      </c>
      <c r="C155" s="5">
        <v>4169.5</v>
      </c>
      <c r="D155" s="5">
        <v>0</v>
      </c>
      <c r="E155" s="7">
        <v>1</v>
      </c>
      <c r="F155" s="5">
        <v>4169.5</v>
      </c>
    </row>
    <row r="156" spans="1:6" x14ac:dyDescent="0.25">
      <c r="A156" s="2">
        <v>293360</v>
      </c>
      <c r="B156" t="s">
        <v>151</v>
      </c>
      <c r="C156" s="5">
        <v>8521.9</v>
      </c>
      <c r="D156" s="5">
        <v>0</v>
      </c>
      <c r="E156" s="7">
        <v>1</v>
      </c>
      <c r="F156" s="5">
        <v>8521.9</v>
      </c>
    </row>
    <row r="157" spans="1:6" x14ac:dyDescent="0.25">
      <c r="A157" s="2">
        <v>293871</v>
      </c>
      <c r="B157" t="s">
        <v>152</v>
      </c>
      <c r="C157" s="5">
        <v>825.17</v>
      </c>
      <c r="D157" s="5">
        <v>0</v>
      </c>
      <c r="E157" s="7">
        <v>1</v>
      </c>
      <c r="F157" s="5">
        <v>825.17</v>
      </c>
    </row>
    <row r="158" spans="1:6" x14ac:dyDescent="0.25">
      <c r="A158" s="2">
        <v>293948</v>
      </c>
      <c r="B158" t="s">
        <v>153</v>
      </c>
      <c r="C158" s="5">
        <v>2633.47</v>
      </c>
      <c r="D158" s="5">
        <v>0</v>
      </c>
      <c r="E158" s="7">
        <v>1</v>
      </c>
      <c r="F158" s="5">
        <v>2633.47</v>
      </c>
    </row>
    <row r="159" spans="1:6" x14ac:dyDescent="0.25">
      <c r="A159" s="2">
        <v>296713</v>
      </c>
      <c r="B159" t="s">
        <v>154</v>
      </c>
      <c r="C159" s="5">
        <v>1034.06</v>
      </c>
      <c r="D159" s="5">
        <v>0</v>
      </c>
      <c r="E159" s="7">
        <v>1</v>
      </c>
      <c r="F159" s="5">
        <v>1034.06</v>
      </c>
    </row>
    <row r="160" spans="1:6" x14ac:dyDescent="0.25">
      <c r="A160" s="2">
        <v>300657</v>
      </c>
      <c r="B160" t="s">
        <v>155</v>
      </c>
      <c r="C160" s="5">
        <v>39.49</v>
      </c>
      <c r="D160" s="5">
        <v>0</v>
      </c>
      <c r="E160" s="7">
        <v>1</v>
      </c>
      <c r="F160" s="5">
        <v>39.49</v>
      </c>
    </row>
    <row r="161" spans="1:6" x14ac:dyDescent="0.25">
      <c r="A161" s="2">
        <v>300665</v>
      </c>
      <c r="B161" t="s">
        <v>156</v>
      </c>
      <c r="C161" s="5">
        <v>3297.56</v>
      </c>
      <c r="D161" s="5">
        <v>0</v>
      </c>
      <c r="E161" s="7">
        <v>1</v>
      </c>
      <c r="F161" s="5">
        <v>3297.56</v>
      </c>
    </row>
    <row r="162" spans="1:6" x14ac:dyDescent="0.25">
      <c r="A162" s="2">
        <v>302793</v>
      </c>
      <c r="B162" t="s">
        <v>157</v>
      </c>
      <c r="C162" s="5">
        <v>389422.63</v>
      </c>
      <c r="D162" s="5">
        <v>0</v>
      </c>
      <c r="E162" s="7">
        <v>1</v>
      </c>
      <c r="F162" s="5">
        <v>389422.63</v>
      </c>
    </row>
    <row r="163" spans="1:6" x14ac:dyDescent="0.25">
      <c r="A163" s="2">
        <v>304235</v>
      </c>
      <c r="B163" t="s">
        <v>158</v>
      </c>
      <c r="C163" s="5">
        <v>2122.16</v>
      </c>
      <c r="D163" s="5">
        <v>0</v>
      </c>
      <c r="E163" s="7">
        <v>1</v>
      </c>
      <c r="F163" s="5">
        <v>2122.16</v>
      </c>
    </row>
    <row r="164" spans="1:6" x14ac:dyDescent="0.25">
      <c r="A164" s="2">
        <v>304627</v>
      </c>
      <c r="B164" t="s">
        <v>159</v>
      </c>
      <c r="C164" s="5">
        <v>862.58</v>
      </c>
      <c r="D164" s="5">
        <v>0</v>
      </c>
      <c r="E164" s="7">
        <v>1</v>
      </c>
      <c r="F164" s="5">
        <v>862.58</v>
      </c>
    </row>
    <row r="165" spans="1:6" x14ac:dyDescent="0.25">
      <c r="A165" s="2">
        <v>305068</v>
      </c>
      <c r="B165" t="s">
        <v>160</v>
      </c>
      <c r="C165" s="5">
        <v>4084.27</v>
      </c>
      <c r="D165" s="5">
        <v>0</v>
      </c>
      <c r="E165" s="7">
        <v>1</v>
      </c>
      <c r="F165" s="5">
        <v>4084.27</v>
      </c>
    </row>
    <row r="166" spans="1:6" x14ac:dyDescent="0.25">
      <c r="A166" s="2">
        <v>305369</v>
      </c>
      <c r="B166" t="s">
        <v>161</v>
      </c>
      <c r="C166" s="5">
        <v>453.12</v>
      </c>
      <c r="D166" s="5">
        <v>0</v>
      </c>
      <c r="E166" s="7">
        <v>1</v>
      </c>
      <c r="F166" s="5">
        <v>453.12</v>
      </c>
    </row>
    <row r="167" spans="1:6" x14ac:dyDescent="0.25">
      <c r="A167" s="2">
        <v>305780</v>
      </c>
      <c r="B167" t="s">
        <v>162</v>
      </c>
      <c r="C167" s="5">
        <v>1388.45</v>
      </c>
      <c r="D167" s="5">
        <v>0</v>
      </c>
      <c r="E167" s="7">
        <v>1</v>
      </c>
      <c r="F167" s="5">
        <v>1388.45</v>
      </c>
    </row>
    <row r="168" spans="1:6" x14ac:dyDescent="0.25">
      <c r="A168" s="2">
        <v>305817</v>
      </c>
      <c r="B168" t="s">
        <v>163</v>
      </c>
      <c r="C168" s="5">
        <v>686.95</v>
      </c>
      <c r="D168" s="5">
        <v>0</v>
      </c>
      <c r="E168" s="7">
        <v>1</v>
      </c>
      <c r="F168" s="5">
        <v>686.95</v>
      </c>
    </row>
    <row r="169" spans="1:6" x14ac:dyDescent="0.25">
      <c r="A169" s="2">
        <v>306412</v>
      </c>
      <c r="B169" t="s">
        <v>164</v>
      </c>
      <c r="C169" s="5">
        <v>578.87</v>
      </c>
      <c r="D169" s="5">
        <v>0</v>
      </c>
      <c r="E169" s="7">
        <v>1</v>
      </c>
      <c r="F169" s="5">
        <v>578.87</v>
      </c>
    </row>
    <row r="170" spans="1:6" x14ac:dyDescent="0.25">
      <c r="A170" s="2">
        <v>310070</v>
      </c>
      <c r="B170" t="s">
        <v>165</v>
      </c>
      <c r="C170" s="5">
        <v>6679.3</v>
      </c>
      <c r="D170" s="5">
        <v>0</v>
      </c>
      <c r="E170" s="7">
        <v>1</v>
      </c>
      <c r="F170" s="5">
        <v>6679.3</v>
      </c>
    </row>
    <row r="171" spans="1:6" x14ac:dyDescent="0.25">
      <c r="A171" s="2">
        <v>312814</v>
      </c>
      <c r="B171" t="s">
        <v>166</v>
      </c>
      <c r="C171" s="5">
        <v>3396.29</v>
      </c>
      <c r="D171" s="5">
        <v>0</v>
      </c>
      <c r="E171" s="7">
        <v>1</v>
      </c>
      <c r="F171" s="5">
        <v>3396.29</v>
      </c>
    </row>
    <row r="172" spans="1:6" x14ac:dyDescent="0.25">
      <c r="A172" s="2">
        <v>313220</v>
      </c>
      <c r="B172" t="s">
        <v>167</v>
      </c>
      <c r="C172" s="5">
        <v>14991.27</v>
      </c>
      <c r="D172" s="5">
        <v>0</v>
      </c>
      <c r="E172" s="7">
        <v>1</v>
      </c>
      <c r="F172" s="5">
        <v>14991.27</v>
      </c>
    </row>
    <row r="173" spans="1:6" x14ac:dyDescent="0.25">
      <c r="A173" s="2">
        <v>320245</v>
      </c>
      <c r="B173" t="s">
        <v>168</v>
      </c>
      <c r="C173" s="5">
        <v>1471.59</v>
      </c>
      <c r="D173" s="5">
        <v>0</v>
      </c>
      <c r="E173" s="7">
        <v>1</v>
      </c>
      <c r="F173" s="5">
        <v>1471.59</v>
      </c>
    </row>
    <row r="174" spans="1:6" x14ac:dyDescent="0.25">
      <c r="A174" s="2">
        <v>322562</v>
      </c>
      <c r="B174" t="s">
        <v>169</v>
      </c>
      <c r="C174" s="5">
        <v>8062.54</v>
      </c>
      <c r="D174" s="5">
        <v>0</v>
      </c>
      <c r="E174" s="7">
        <v>1</v>
      </c>
      <c r="F174" s="5">
        <v>8062.54</v>
      </c>
    </row>
    <row r="175" spans="1:6" x14ac:dyDescent="0.25">
      <c r="A175" s="2">
        <v>322849</v>
      </c>
      <c r="B175" t="s">
        <v>170</v>
      </c>
      <c r="C175" s="5">
        <v>222216.78</v>
      </c>
      <c r="D175" s="5">
        <v>0</v>
      </c>
      <c r="E175" s="7">
        <v>1</v>
      </c>
      <c r="F175" s="5">
        <v>222216.78</v>
      </c>
    </row>
    <row r="176" spans="1:6" x14ac:dyDescent="0.25">
      <c r="A176" s="2">
        <v>324095</v>
      </c>
      <c r="B176" t="s">
        <v>171</v>
      </c>
      <c r="C176" s="5">
        <v>178213.66</v>
      </c>
      <c r="D176" s="5">
        <v>0</v>
      </c>
      <c r="E176" s="7">
        <v>1</v>
      </c>
      <c r="F176" s="5">
        <v>178213.66</v>
      </c>
    </row>
    <row r="177" spans="1:6" x14ac:dyDescent="0.25">
      <c r="A177" s="2">
        <v>326370</v>
      </c>
      <c r="B177" t="s">
        <v>172</v>
      </c>
      <c r="C177" s="5">
        <v>12118.76</v>
      </c>
      <c r="D177" s="5">
        <v>0</v>
      </c>
      <c r="E177" s="7">
        <v>1</v>
      </c>
      <c r="F177" s="5">
        <v>12118.76</v>
      </c>
    </row>
    <row r="178" spans="1:6" x14ac:dyDescent="0.25">
      <c r="A178" s="2">
        <v>330161</v>
      </c>
      <c r="B178" t="s">
        <v>173</v>
      </c>
      <c r="C178" s="5">
        <v>777.37</v>
      </c>
      <c r="D178" s="5">
        <v>0</v>
      </c>
      <c r="E178" s="7">
        <v>1</v>
      </c>
      <c r="F178" s="5">
        <v>777.37</v>
      </c>
    </row>
    <row r="179" spans="1:6" x14ac:dyDescent="0.25">
      <c r="A179" s="2">
        <v>330364</v>
      </c>
      <c r="B179" t="s">
        <v>174</v>
      </c>
      <c r="C179" s="5">
        <v>251.5</v>
      </c>
      <c r="D179" s="5">
        <v>0</v>
      </c>
      <c r="E179" s="7">
        <v>1</v>
      </c>
      <c r="F179" s="5">
        <v>251.5</v>
      </c>
    </row>
    <row r="180" spans="1:6" x14ac:dyDescent="0.25">
      <c r="A180" s="2">
        <v>330427</v>
      </c>
      <c r="B180" t="s">
        <v>175</v>
      </c>
      <c r="C180" s="5">
        <v>142.37</v>
      </c>
      <c r="D180" s="5">
        <v>0</v>
      </c>
      <c r="E180" s="7">
        <v>1</v>
      </c>
      <c r="F180" s="5">
        <v>142.37</v>
      </c>
    </row>
    <row r="181" spans="1:6" x14ac:dyDescent="0.25">
      <c r="A181" s="2">
        <v>330490</v>
      </c>
      <c r="B181" t="s">
        <v>176</v>
      </c>
      <c r="C181" s="5">
        <v>1348.95</v>
      </c>
      <c r="D181" s="5">
        <v>0</v>
      </c>
      <c r="E181" s="7">
        <v>1</v>
      </c>
      <c r="F181" s="5">
        <v>1348.95</v>
      </c>
    </row>
    <row r="182" spans="1:6" x14ac:dyDescent="0.25">
      <c r="A182" s="2">
        <v>331295</v>
      </c>
      <c r="B182" t="s">
        <v>177</v>
      </c>
      <c r="C182" s="5">
        <v>1403</v>
      </c>
      <c r="D182" s="5">
        <v>0</v>
      </c>
      <c r="E182" s="7">
        <v>1</v>
      </c>
      <c r="F182" s="5">
        <v>1403</v>
      </c>
    </row>
    <row r="183" spans="1:6" x14ac:dyDescent="0.25">
      <c r="A183" s="2">
        <v>332240</v>
      </c>
      <c r="B183" t="s">
        <v>178</v>
      </c>
      <c r="C183" s="5">
        <v>576.79</v>
      </c>
      <c r="D183" s="5">
        <v>0</v>
      </c>
      <c r="E183" s="7">
        <v>1</v>
      </c>
      <c r="F183" s="5">
        <v>576.79</v>
      </c>
    </row>
    <row r="184" spans="1:6" x14ac:dyDescent="0.25">
      <c r="A184" s="2">
        <v>335362</v>
      </c>
      <c r="B184" t="s">
        <v>179</v>
      </c>
      <c r="C184" s="5">
        <v>531.05999999999995</v>
      </c>
      <c r="D184" s="5">
        <v>0</v>
      </c>
      <c r="E184" s="7">
        <v>1</v>
      </c>
      <c r="F184" s="5">
        <v>531.05999999999995</v>
      </c>
    </row>
    <row r="185" spans="1:6" x14ac:dyDescent="0.25">
      <c r="A185" s="2">
        <v>340140</v>
      </c>
      <c r="B185" t="s">
        <v>180</v>
      </c>
      <c r="C185" s="5">
        <v>16719.54</v>
      </c>
      <c r="D185" s="5">
        <v>0</v>
      </c>
      <c r="E185" s="7">
        <v>1</v>
      </c>
      <c r="F185" s="5">
        <v>16719.54</v>
      </c>
    </row>
    <row r="186" spans="1:6" x14ac:dyDescent="0.25">
      <c r="A186" s="2">
        <v>341582</v>
      </c>
      <c r="B186" t="s">
        <v>181</v>
      </c>
      <c r="C186" s="5">
        <v>383.48</v>
      </c>
      <c r="D186" s="5">
        <v>0</v>
      </c>
      <c r="E186" s="7">
        <v>1</v>
      </c>
      <c r="F186" s="5">
        <v>383.48</v>
      </c>
    </row>
    <row r="187" spans="1:6" x14ac:dyDescent="0.25">
      <c r="A187" s="2">
        <v>346440</v>
      </c>
      <c r="B187" t="s">
        <v>182</v>
      </c>
      <c r="C187" s="5">
        <v>263.97000000000003</v>
      </c>
      <c r="D187" s="5">
        <v>0</v>
      </c>
      <c r="E187" s="7">
        <v>1</v>
      </c>
      <c r="F187" s="5">
        <v>263.97000000000003</v>
      </c>
    </row>
    <row r="188" spans="1:6" x14ac:dyDescent="0.25">
      <c r="A188" s="2">
        <v>353500</v>
      </c>
      <c r="B188" t="s">
        <v>183</v>
      </c>
      <c r="C188" s="5">
        <v>33046.25</v>
      </c>
      <c r="D188" s="5">
        <v>0</v>
      </c>
      <c r="E188" s="7">
        <v>1</v>
      </c>
      <c r="F188" s="5">
        <v>33046.25</v>
      </c>
    </row>
    <row r="189" spans="1:6" x14ac:dyDescent="0.25">
      <c r="A189" s="2">
        <v>355754</v>
      </c>
      <c r="B189" t="s">
        <v>184</v>
      </c>
      <c r="C189" s="5">
        <v>5337.62</v>
      </c>
      <c r="D189" s="5">
        <v>0</v>
      </c>
      <c r="E189" s="7">
        <v>1</v>
      </c>
      <c r="F189" s="5">
        <v>5337.62</v>
      </c>
    </row>
    <row r="190" spans="1:6" x14ac:dyDescent="0.25">
      <c r="A190" s="2">
        <v>362828</v>
      </c>
      <c r="B190" t="s">
        <v>185</v>
      </c>
      <c r="C190" s="5">
        <v>10000.76</v>
      </c>
      <c r="D190" s="5">
        <v>0</v>
      </c>
      <c r="E190" s="7">
        <v>1</v>
      </c>
      <c r="F190" s="5">
        <v>10000.76</v>
      </c>
    </row>
    <row r="191" spans="1:6" x14ac:dyDescent="0.25">
      <c r="A191" s="2">
        <v>363290</v>
      </c>
      <c r="B191" t="s">
        <v>186</v>
      </c>
      <c r="C191" s="5">
        <v>101461.5</v>
      </c>
      <c r="D191" s="5">
        <v>0</v>
      </c>
      <c r="E191" s="7">
        <v>1</v>
      </c>
      <c r="F191" s="5">
        <v>101461.5</v>
      </c>
    </row>
    <row r="192" spans="1:6" x14ac:dyDescent="0.25">
      <c r="A192" s="2">
        <v>363661</v>
      </c>
      <c r="B192" t="s">
        <v>187</v>
      </c>
      <c r="C192" s="5">
        <v>1938.22</v>
      </c>
      <c r="D192" s="5">
        <v>0</v>
      </c>
      <c r="E192" s="7">
        <v>1</v>
      </c>
      <c r="F192" s="5">
        <v>1938.22</v>
      </c>
    </row>
    <row r="193" spans="1:6" x14ac:dyDescent="0.25">
      <c r="A193" s="2">
        <v>364760</v>
      </c>
      <c r="B193" t="s">
        <v>188</v>
      </c>
      <c r="C193" s="5">
        <v>2355.9899999999998</v>
      </c>
      <c r="D193" s="5">
        <v>0</v>
      </c>
      <c r="E193" s="7">
        <v>1</v>
      </c>
      <c r="F193" s="5">
        <v>2355.9899999999998</v>
      </c>
    </row>
    <row r="194" spans="1:6" x14ac:dyDescent="0.25">
      <c r="A194" s="2">
        <v>365824</v>
      </c>
      <c r="B194" t="s">
        <v>189</v>
      </c>
      <c r="C194" s="5">
        <v>9916.58</v>
      </c>
      <c r="D194" s="5">
        <v>0</v>
      </c>
      <c r="E194" s="7">
        <v>1</v>
      </c>
      <c r="F194" s="5">
        <v>9916.58</v>
      </c>
    </row>
    <row r="195" spans="1:6" x14ac:dyDescent="0.25">
      <c r="A195" s="2">
        <v>365866</v>
      </c>
      <c r="B195" t="s">
        <v>190</v>
      </c>
      <c r="C195" s="5">
        <v>6263.6</v>
      </c>
      <c r="D195" s="5">
        <v>0</v>
      </c>
      <c r="E195" s="7">
        <v>1</v>
      </c>
      <c r="F195" s="5">
        <v>6263.6</v>
      </c>
    </row>
    <row r="196" spans="1:6" x14ac:dyDescent="0.25">
      <c r="A196" s="2">
        <v>370196</v>
      </c>
      <c r="B196" t="s">
        <v>191</v>
      </c>
      <c r="C196" s="5">
        <v>2694.79</v>
      </c>
      <c r="D196" s="5">
        <v>0</v>
      </c>
      <c r="E196" s="7">
        <v>1</v>
      </c>
      <c r="F196" s="5">
        <v>2694.79</v>
      </c>
    </row>
    <row r="197" spans="1:6" x14ac:dyDescent="0.25">
      <c r="A197" s="2">
        <v>371561</v>
      </c>
      <c r="B197" t="s">
        <v>192</v>
      </c>
      <c r="C197" s="5">
        <v>2797.67</v>
      </c>
      <c r="D197" s="5">
        <v>0</v>
      </c>
      <c r="E197" s="7">
        <v>1</v>
      </c>
      <c r="F197" s="5">
        <v>2797.67</v>
      </c>
    </row>
    <row r="198" spans="1:6" x14ac:dyDescent="0.25">
      <c r="A198" s="2">
        <v>373304</v>
      </c>
      <c r="B198" t="s">
        <v>193</v>
      </c>
      <c r="C198" s="5">
        <v>11637.59</v>
      </c>
      <c r="D198" s="5">
        <v>0</v>
      </c>
      <c r="E198" s="7">
        <v>1</v>
      </c>
      <c r="F198" s="5">
        <v>11637.59</v>
      </c>
    </row>
    <row r="199" spans="1:6" x14ac:dyDescent="0.25">
      <c r="A199" s="2">
        <v>373787</v>
      </c>
      <c r="B199" t="s">
        <v>194</v>
      </c>
      <c r="C199" s="5">
        <v>8490.7199999999993</v>
      </c>
      <c r="D199" s="5">
        <v>0</v>
      </c>
      <c r="E199" s="7">
        <v>1</v>
      </c>
      <c r="F199" s="5">
        <v>8490.7199999999993</v>
      </c>
    </row>
    <row r="200" spans="1:6" x14ac:dyDescent="0.25">
      <c r="A200" s="2">
        <v>374970</v>
      </c>
      <c r="B200" t="s">
        <v>195</v>
      </c>
      <c r="C200" s="5">
        <v>128616.21</v>
      </c>
      <c r="D200" s="5">
        <v>0</v>
      </c>
      <c r="E200" s="7">
        <v>1</v>
      </c>
      <c r="F200" s="5">
        <v>128616.21</v>
      </c>
    </row>
    <row r="201" spans="1:6" x14ac:dyDescent="0.25">
      <c r="A201" s="2">
        <v>375467</v>
      </c>
      <c r="B201" t="s">
        <v>196</v>
      </c>
      <c r="C201" s="5">
        <v>2869.39</v>
      </c>
      <c r="D201" s="5">
        <v>0</v>
      </c>
      <c r="E201" s="7">
        <v>1</v>
      </c>
      <c r="F201" s="5">
        <v>2869.39</v>
      </c>
    </row>
    <row r="202" spans="1:6" x14ac:dyDescent="0.25">
      <c r="A202" s="2">
        <v>375628</v>
      </c>
      <c r="B202" t="s">
        <v>197</v>
      </c>
      <c r="C202" s="5">
        <v>8670.51</v>
      </c>
      <c r="D202" s="5">
        <v>0</v>
      </c>
      <c r="E202" s="7">
        <v>1</v>
      </c>
      <c r="F202" s="5">
        <v>8670.51</v>
      </c>
    </row>
    <row r="203" spans="1:6" x14ac:dyDescent="0.25">
      <c r="A203" s="2">
        <v>376223</v>
      </c>
      <c r="B203" t="s">
        <v>198</v>
      </c>
      <c r="C203" s="5">
        <v>564121.52</v>
      </c>
      <c r="D203" s="5">
        <v>0</v>
      </c>
      <c r="E203" s="7">
        <v>1</v>
      </c>
      <c r="F203" s="5">
        <v>564121.52</v>
      </c>
    </row>
    <row r="204" spans="1:6" x14ac:dyDescent="0.25">
      <c r="A204" s="2">
        <v>381169</v>
      </c>
      <c r="B204" t="s">
        <v>199</v>
      </c>
      <c r="C204" s="5">
        <v>2558.65</v>
      </c>
      <c r="D204" s="5">
        <v>0</v>
      </c>
      <c r="E204" s="7">
        <v>1</v>
      </c>
      <c r="F204" s="5">
        <v>2558.65</v>
      </c>
    </row>
    <row r="205" spans="1:6" x14ac:dyDescent="0.25">
      <c r="A205" s="2">
        <v>381232</v>
      </c>
      <c r="B205" t="s">
        <v>200</v>
      </c>
      <c r="C205" s="5">
        <v>1405.07</v>
      </c>
      <c r="D205" s="5">
        <v>0</v>
      </c>
      <c r="E205" s="7">
        <v>1</v>
      </c>
      <c r="F205" s="5">
        <v>1405.07</v>
      </c>
    </row>
    <row r="206" spans="1:6" x14ac:dyDescent="0.25">
      <c r="A206" s="2">
        <v>382212</v>
      </c>
      <c r="B206" t="s">
        <v>201</v>
      </c>
      <c r="C206" s="5">
        <v>438.56</v>
      </c>
      <c r="D206" s="5">
        <v>0</v>
      </c>
      <c r="E206" s="7">
        <v>1</v>
      </c>
      <c r="F206" s="5">
        <v>438.56</v>
      </c>
    </row>
    <row r="207" spans="1:6" x14ac:dyDescent="0.25">
      <c r="A207" s="2">
        <v>383311</v>
      </c>
      <c r="B207" t="s">
        <v>202</v>
      </c>
      <c r="C207" s="5">
        <v>39246.449999999997</v>
      </c>
      <c r="D207" s="5">
        <v>0</v>
      </c>
      <c r="E207" s="7">
        <v>1</v>
      </c>
      <c r="F207" s="5">
        <v>39246.449999999997</v>
      </c>
    </row>
    <row r="208" spans="1:6" x14ac:dyDescent="0.25">
      <c r="A208" s="2">
        <v>383969</v>
      </c>
      <c r="B208" t="s">
        <v>203</v>
      </c>
      <c r="C208" s="5">
        <v>1764.66</v>
      </c>
      <c r="D208" s="5">
        <v>0</v>
      </c>
      <c r="E208" s="7">
        <v>1</v>
      </c>
      <c r="F208" s="5">
        <v>1764.66</v>
      </c>
    </row>
    <row r="209" spans="1:6" x14ac:dyDescent="0.25">
      <c r="A209" s="2">
        <v>384263</v>
      </c>
      <c r="B209" t="s">
        <v>204</v>
      </c>
      <c r="C209" s="5">
        <v>1142.1500000000001</v>
      </c>
      <c r="D209" s="5">
        <v>0</v>
      </c>
      <c r="E209" s="7">
        <v>1</v>
      </c>
      <c r="F209" s="5">
        <v>1142.1500000000001</v>
      </c>
    </row>
    <row r="210" spans="1:6" x14ac:dyDescent="0.25">
      <c r="A210" s="2">
        <v>384305</v>
      </c>
      <c r="B210" t="s">
        <v>205</v>
      </c>
      <c r="C210" s="5">
        <v>3392.13</v>
      </c>
      <c r="D210" s="5">
        <v>0</v>
      </c>
      <c r="E210" s="7">
        <v>1</v>
      </c>
      <c r="F210" s="5">
        <v>3392.13</v>
      </c>
    </row>
    <row r="211" spans="1:6" x14ac:dyDescent="0.25">
      <c r="A211" s="2">
        <v>386230</v>
      </c>
      <c r="B211" t="s">
        <v>206</v>
      </c>
      <c r="C211" s="5">
        <v>1368.7</v>
      </c>
      <c r="D211" s="5">
        <v>0</v>
      </c>
      <c r="E211" s="7">
        <v>1</v>
      </c>
      <c r="F211" s="5">
        <v>1368.7</v>
      </c>
    </row>
    <row r="212" spans="1:6" x14ac:dyDescent="0.25">
      <c r="A212" s="2">
        <v>393689</v>
      </c>
      <c r="B212" t="s">
        <v>207</v>
      </c>
      <c r="C212" s="5">
        <v>10070.39</v>
      </c>
      <c r="D212" s="5">
        <v>0</v>
      </c>
      <c r="E212" s="7">
        <v>1</v>
      </c>
      <c r="F212" s="5">
        <v>10070.39</v>
      </c>
    </row>
    <row r="213" spans="1:6" x14ac:dyDescent="0.25">
      <c r="A213" s="2">
        <v>396335</v>
      </c>
      <c r="B213" t="s">
        <v>208</v>
      </c>
      <c r="C213" s="5">
        <v>5620.3</v>
      </c>
      <c r="D213" s="5">
        <v>0</v>
      </c>
      <c r="E213" s="7">
        <v>1</v>
      </c>
      <c r="F213" s="5">
        <v>5620.3</v>
      </c>
    </row>
    <row r="214" spans="1:6" x14ac:dyDescent="0.25">
      <c r="A214" s="2">
        <v>400721</v>
      </c>
      <c r="B214" t="s">
        <v>209</v>
      </c>
      <c r="C214" s="5">
        <v>1021218.42</v>
      </c>
      <c r="D214" s="5">
        <v>0</v>
      </c>
      <c r="E214" s="7">
        <v>1</v>
      </c>
      <c r="F214" s="5">
        <v>1021218.42</v>
      </c>
    </row>
    <row r="215" spans="1:6" x14ac:dyDescent="0.25">
      <c r="A215" s="2">
        <v>401253</v>
      </c>
      <c r="B215" t="s">
        <v>210</v>
      </c>
      <c r="C215" s="5">
        <v>41300.03</v>
      </c>
      <c r="D215" s="5">
        <v>0</v>
      </c>
      <c r="E215" s="7">
        <v>1</v>
      </c>
      <c r="F215" s="5">
        <v>41300.03</v>
      </c>
    </row>
    <row r="216" spans="1:6" x14ac:dyDescent="0.25">
      <c r="A216" s="2">
        <v>401890</v>
      </c>
      <c r="B216" t="s">
        <v>211</v>
      </c>
      <c r="C216" s="5">
        <v>1197.22</v>
      </c>
      <c r="D216" s="5">
        <v>0</v>
      </c>
      <c r="E216" s="7">
        <v>1</v>
      </c>
      <c r="F216" s="5">
        <v>1197.22</v>
      </c>
    </row>
    <row r="217" spans="1:6" x14ac:dyDescent="0.25">
      <c r="A217" s="2">
        <v>401897</v>
      </c>
      <c r="B217" t="s">
        <v>212</v>
      </c>
      <c r="C217" s="5">
        <v>23094.34</v>
      </c>
      <c r="D217" s="5">
        <v>0</v>
      </c>
      <c r="E217" s="7">
        <v>1</v>
      </c>
      <c r="F217" s="5">
        <v>23094.34</v>
      </c>
    </row>
    <row r="218" spans="1:6" x14ac:dyDescent="0.25">
      <c r="A218" s="2">
        <v>401900</v>
      </c>
      <c r="B218" t="s">
        <v>213</v>
      </c>
      <c r="C218" s="5">
        <v>72363.38</v>
      </c>
      <c r="D218" s="5">
        <v>0</v>
      </c>
      <c r="E218" s="7">
        <v>1</v>
      </c>
      <c r="F218" s="5">
        <v>72363.38</v>
      </c>
    </row>
    <row r="219" spans="1:6" x14ac:dyDescent="0.25">
      <c r="A219" s="2">
        <v>402184</v>
      </c>
      <c r="B219" t="s">
        <v>214</v>
      </c>
      <c r="C219" s="5">
        <v>311718.53000000003</v>
      </c>
      <c r="D219" s="5">
        <v>0</v>
      </c>
      <c r="E219" s="7">
        <v>1</v>
      </c>
      <c r="F219" s="5">
        <v>311718.53000000003</v>
      </c>
    </row>
    <row r="220" spans="1:6" x14ac:dyDescent="0.25">
      <c r="A220" s="2">
        <v>402296</v>
      </c>
      <c r="B220" t="s">
        <v>215</v>
      </c>
      <c r="C220" s="5">
        <v>13563.33</v>
      </c>
      <c r="D220" s="5">
        <v>0</v>
      </c>
      <c r="E220" s="7">
        <v>1</v>
      </c>
      <c r="F220" s="5">
        <v>13563.33</v>
      </c>
    </row>
    <row r="221" spans="1:6" x14ac:dyDescent="0.25">
      <c r="A221" s="2">
        <v>402303</v>
      </c>
      <c r="B221" t="s">
        <v>216</v>
      </c>
      <c r="C221" s="5">
        <v>148633.32</v>
      </c>
      <c r="D221" s="5">
        <v>0</v>
      </c>
      <c r="E221" s="7">
        <v>1</v>
      </c>
      <c r="F221" s="5">
        <v>148633.32</v>
      </c>
    </row>
    <row r="222" spans="1:6" x14ac:dyDescent="0.25">
      <c r="A222" s="2">
        <v>403619</v>
      </c>
      <c r="B222" t="s">
        <v>217</v>
      </c>
      <c r="C222" s="5">
        <v>7404685.7199999997</v>
      </c>
      <c r="D222" s="5">
        <v>0</v>
      </c>
      <c r="E222" s="7">
        <v>1</v>
      </c>
      <c r="F222" s="5">
        <v>7404685.7199999997</v>
      </c>
    </row>
    <row r="223" spans="1:6" x14ac:dyDescent="0.25">
      <c r="A223" s="2">
        <v>404018</v>
      </c>
      <c r="B223" t="s">
        <v>218</v>
      </c>
      <c r="C223" s="5">
        <v>484260.95</v>
      </c>
      <c r="D223" s="5">
        <v>0</v>
      </c>
      <c r="E223" s="7">
        <v>1</v>
      </c>
      <c r="F223" s="5">
        <v>484260.95</v>
      </c>
    </row>
    <row r="224" spans="1:6" x14ac:dyDescent="0.25">
      <c r="A224" s="2">
        <v>405026</v>
      </c>
      <c r="B224" t="s">
        <v>219</v>
      </c>
      <c r="C224" s="5">
        <v>10741.75</v>
      </c>
      <c r="D224" s="5">
        <v>0</v>
      </c>
      <c r="E224" s="7">
        <v>1</v>
      </c>
      <c r="F224" s="5">
        <v>10741.75</v>
      </c>
    </row>
    <row r="225" spans="1:6" x14ac:dyDescent="0.25">
      <c r="A225" s="2">
        <v>405355</v>
      </c>
      <c r="B225" t="s">
        <v>220</v>
      </c>
      <c r="C225" s="5">
        <v>1279.33</v>
      </c>
      <c r="D225" s="5">
        <v>0</v>
      </c>
      <c r="E225" s="7">
        <v>1</v>
      </c>
      <c r="F225" s="5">
        <v>1279.33</v>
      </c>
    </row>
    <row r="226" spans="1:6" x14ac:dyDescent="0.25">
      <c r="A226" s="2">
        <v>405439</v>
      </c>
      <c r="B226" t="s">
        <v>221</v>
      </c>
      <c r="C226" s="5">
        <v>70172.62</v>
      </c>
      <c r="D226" s="5">
        <v>0</v>
      </c>
      <c r="E226" s="7">
        <v>1</v>
      </c>
      <c r="F226" s="5">
        <v>70172.62</v>
      </c>
    </row>
    <row r="227" spans="1:6" x14ac:dyDescent="0.25">
      <c r="A227" s="2">
        <v>406244</v>
      </c>
      <c r="B227" t="s">
        <v>222</v>
      </c>
      <c r="C227" s="5">
        <v>1076093.2</v>
      </c>
      <c r="D227" s="5">
        <v>0</v>
      </c>
      <c r="E227" s="7">
        <v>1</v>
      </c>
      <c r="F227" s="5">
        <v>1076093.2</v>
      </c>
    </row>
    <row r="228" spans="1:6" x14ac:dyDescent="0.25">
      <c r="A228" s="2">
        <v>406300</v>
      </c>
      <c r="B228" t="s">
        <v>223</v>
      </c>
      <c r="C228" s="5">
        <v>221809.4</v>
      </c>
      <c r="D228" s="5">
        <v>0</v>
      </c>
      <c r="E228" s="7">
        <v>1</v>
      </c>
      <c r="F228" s="5">
        <v>221809.4</v>
      </c>
    </row>
    <row r="229" spans="1:6" x14ac:dyDescent="0.25">
      <c r="A229" s="2">
        <v>406419</v>
      </c>
      <c r="B229" t="s">
        <v>224</v>
      </c>
      <c r="C229" s="5">
        <v>2002.65</v>
      </c>
      <c r="D229" s="5">
        <v>0</v>
      </c>
      <c r="E229" s="7">
        <v>1</v>
      </c>
      <c r="F229" s="5">
        <v>2002.65</v>
      </c>
    </row>
    <row r="230" spans="1:6" x14ac:dyDescent="0.25">
      <c r="A230" s="2">
        <v>406470</v>
      </c>
      <c r="B230" t="s">
        <v>225</v>
      </c>
      <c r="C230" s="5">
        <v>34605.14</v>
      </c>
      <c r="D230" s="5">
        <v>0</v>
      </c>
      <c r="E230" s="7">
        <v>1</v>
      </c>
      <c r="F230" s="5">
        <v>34605.14</v>
      </c>
    </row>
    <row r="231" spans="1:6" x14ac:dyDescent="0.25">
      <c r="A231" s="2">
        <v>410980</v>
      </c>
      <c r="B231" t="s">
        <v>226</v>
      </c>
      <c r="C231" s="5">
        <v>1216.96</v>
      </c>
      <c r="D231" s="5">
        <v>0</v>
      </c>
      <c r="E231" s="7">
        <v>1</v>
      </c>
      <c r="F231" s="5">
        <v>1216.96</v>
      </c>
    </row>
    <row r="232" spans="1:6" x14ac:dyDescent="0.25">
      <c r="A232" s="2">
        <v>413990</v>
      </c>
      <c r="B232" t="s">
        <v>227</v>
      </c>
      <c r="C232" s="5">
        <v>713.97</v>
      </c>
      <c r="D232" s="5">
        <v>0</v>
      </c>
      <c r="E232" s="7">
        <v>1</v>
      </c>
      <c r="F232" s="5">
        <v>713.97</v>
      </c>
    </row>
    <row r="233" spans="1:6" x14ac:dyDescent="0.25">
      <c r="A233" s="2">
        <v>415460</v>
      </c>
      <c r="B233" t="s">
        <v>228</v>
      </c>
      <c r="C233" s="5">
        <v>8809.77</v>
      </c>
      <c r="D233" s="5">
        <v>0</v>
      </c>
      <c r="E233" s="7">
        <v>1</v>
      </c>
      <c r="F233" s="5">
        <v>8809.77</v>
      </c>
    </row>
    <row r="234" spans="1:6" x14ac:dyDescent="0.25">
      <c r="A234" s="2">
        <v>415747</v>
      </c>
      <c r="B234" t="s">
        <v>229</v>
      </c>
      <c r="C234" s="5">
        <v>29881.72</v>
      </c>
      <c r="D234" s="5">
        <v>0</v>
      </c>
      <c r="E234" s="7">
        <v>1</v>
      </c>
      <c r="F234" s="5">
        <v>29881.72</v>
      </c>
    </row>
    <row r="235" spans="1:6" x14ac:dyDescent="0.25">
      <c r="A235" s="2">
        <v>422128</v>
      </c>
      <c r="B235" t="s">
        <v>230</v>
      </c>
      <c r="C235" s="5">
        <v>696.3</v>
      </c>
      <c r="D235" s="5">
        <v>0</v>
      </c>
      <c r="E235" s="7">
        <v>1</v>
      </c>
      <c r="F235" s="5">
        <v>696.3</v>
      </c>
    </row>
    <row r="236" spans="1:6" x14ac:dyDescent="0.25">
      <c r="A236" s="2">
        <v>422961</v>
      </c>
      <c r="B236" t="s">
        <v>231</v>
      </c>
      <c r="C236" s="5">
        <v>925.98</v>
      </c>
      <c r="D236" s="5">
        <v>0</v>
      </c>
      <c r="E236" s="7">
        <v>1</v>
      </c>
      <c r="F236" s="5">
        <v>925.98</v>
      </c>
    </row>
    <row r="237" spans="1:6" x14ac:dyDescent="0.25">
      <c r="A237" s="2">
        <v>424067</v>
      </c>
      <c r="B237" t="s">
        <v>232</v>
      </c>
      <c r="C237" s="5">
        <v>8560.35</v>
      </c>
      <c r="D237" s="5">
        <v>0</v>
      </c>
      <c r="E237" s="7">
        <v>1</v>
      </c>
      <c r="F237" s="5">
        <v>8560.35</v>
      </c>
    </row>
    <row r="238" spans="1:6" x14ac:dyDescent="0.25">
      <c r="A238" s="2">
        <v>424074</v>
      </c>
      <c r="B238" t="s">
        <v>233</v>
      </c>
      <c r="C238" s="5">
        <v>9887.48</v>
      </c>
      <c r="D238" s="5">
        <v>0</v>
      </c>
      <c r="E238" s="7">
        <v>1</v>
      </c>
      <c r="F238" s="5">
        <v>9887.48</v>
      </c>
    </row>
    <row r="239" spans="1:6" x14ac:dyDescent="0.25">
      <c r="A239" s="2">
        <v>425670</v>
      </c>
      <c r="B239" t="s">
        <v>234</v>
      </c>
      <c r="C239" s="5">
        <v>1215.93</v>
      </c>
      <c r="D239" s="5">
        <v>0</v>
      </c>
      <c r="E239" s="7">
        <v>1</v>
      </c>
      <c r="F239" s="5">
        <v>1215.93</v>
      </c>
    </row>
    <row r="240" spans="1:6" x14ac:dyDescent="0.25">
      <c r="A240" s="2">
        <v>433640</v>
      </c>
      <c r="B240" t="s">
        <v>235</v>
      </c>
      <c r="C240" s="5">
        <v>10722</v>
      </c>
      <c r="D240" s="5">
        <v>0</v>
      </c>
      <c r="E240" s="7">
        <v>1</v>
      </c>
      <c r="F240" s="5">
        <v>10722</v>
      </c>
    </row>
    <row r="241" spans="1:6" x14ac:dyDescent="0.25">
      <c r="A241" s="2">
        <v>434781</v>
      </c>
      <c r="B241" t="s">
        <v>236</v>
      </c>
      <c r="C241" s="5">
        <v>30324.44</v>
      </c>
      <c r="D241" s="5">
        <v>0</v>
      </c>
      <c r="E241" s="7">
        <v>1</v>
      </c>
      <c r="F241" s="5">
        <v>30324.44</v>
      </c>
    </row>
    <row r="242" spans="1:6" x14ac:dyDescent="0.25">
      <c r="A242" s="2">
        <v>435733</v>
      </c>
      <c r="B242" t="s">
        <v>237</v>
      </c>
      <c r="C242" s="5">
        <v>1048.6099999999999</v>
      </c>
      <c r="D242" s="5">
        <v>0</v>
      </c>
      <c r="E242" s="7">
        <v>1</v>
      </c>
      <c r="F242" s="5">
        <v>1048.6099999999999</v>
      </c>
    </row>
    <row r="243" spans="1:6" x14ac:dyDescent="0.25">
      <c r="A243" s="2">
        <v>440147</v>
      </c>
      <c r="B243" t="s">
        <v>238</v>
      </c>
      <c r="C243" s="5">
        <v>663148.05000000005</v>
      </c>
      <c r="D243" s="5">
        <v>0</v>
      </c>
      <c r="E243" s="7">
        <v>1</v>
      </c>
      <c r="F243" s="5">
        <v>663148.05000000005</v>
      </c>
    </row>
    <row r="244" spans="1:6" x14ac:dyDescent="0.25">
      <c r="A244" s="2">
        <v>441953</v>
      </c>
      <c r="B244" t="s">
        <v>239</v>
      </c>
      <c r="C244" s="5">
        <v>1976.67</v>
      </c>
      <c r="D244" s="5">
        <v>0</v>
      </c>
      <c r="E244" s="7">
        <v>1</v>
      </c>
      <c r="F244" s="5">
        <v>1976.67</v>
      </c>
    </row>
    <row r="245" spans="1:6" x14ac:dyDescent="0.25">
      <c r="A245" s="2">
        <v>442583</v>
      </c>
      <c r="B245" t="s">
        <v>240</v>
      </c>
      <c r="C245" s="5">
        <v>165046.29</v>
      </c>
      <c r="D245" s="5">
        <v>0</v>
      </c>
      <c r="E245" s="7">
        <v>1</v>
      </c>
      <c r="F245" s="5">
        <v>165046.29</v>
      </c>
    </row>
    <row r="246" spans="1:6" x14ac:dyDescent="0.25">
      <c r="A246" s="2">
        <v>442758</v>
      </c>
      <c r="B246" t="s">
        <v>241</v>
      </c>
      <c r="C246" s="5">
        <v>80088.17</v>
      </c>
      <c r="D246" s="5">
        <v>0</v>
      </c>
      <c r="E246" s="7">
        <v>1</v>
      </c>
      <c r="F246" s="5">
        <v>80088.17</v>
      </c>
    </row>
    <row r="247" spans="1:6" x14ac:dyDescent="0.25">
      <c r="A247" s="2">
        <v>442835</v>
      </c>
      <c r="B247" t="s">
        <v>242</v>
      </c>
      <c r="C247" s="5">
        <v>166658.17000000001</v>
      </c>
      <c r="D247" s="5">
        <v>0</v>
      </c>
      <c r="E247" s="7">
        <v>1</v>
      </c>
      <c r="F247" s="5">
        <v>166658.17000000001</v>
      </c>
    </row>
    <row r="248" spans="1:6" x14ac:dyDescent="0.25">
      <c r="A248" s="2">
        <v>443129</v>
      </c>
      <c r="B248" t="s">
        <v>243</v>
      </c>
      <c r="C248" s="5">
        <v>20742.509999999998</v>
      </c>
      <c r="D248" s="5">
        <v>0</v>
      </c>
      <c r="E248" s="7">
        <v>1</v>
      </c>
      <c r="F248" s="5">
        <v>20742.509999999998</v>
      </c>
    </row>
    <row r="249" spans="1:6" x14ac:dyDescent="0.25">
      <c r="A249" s="2">
        <v>445138</v>
      </c>
      <c r="B249" t="s">
        <v>244</v>
      </c>
      <c r="C249" s="5">
        <v>6846.61</v>
      </c>
      <c r="D249" s="5">
        <v>0</v>
      </c>
      <c r="E249" s="7">
        <v>1</v>
      </c>
      <c r="F249" s="5">
        <v>6846.61</v>
      </c>
    </row>
    <row r="250" spans="1:6" x14ac:dyDescent="0.25">
      <c r="A250" s="2">
        <v>445348</v>
      </c>
      <c r="B250" t="s">
        <v>245</v>
      </c>
      <c r="C250" s="5">
        <v>287.87</v>
      </c>
      <c r="D250" s="5">
        <v>0</v>
      </c>
      <c r="E250" s="7">
        <v>1</v>
      </c>
      <c r="F250" s="5">
        <v>287.87</v>
      </c>
    </row>
    <row r="251" spans="1:6" x14ac:dyDescent="0.25">
      <c r="A251" s="2">
        <v>451015</v>
      </c>
      <c r="B251" t="s">
        <v>246</v>
      </c>
      <c r="C251" s="5">
        <v>35333.660000000003</v>
      </c>
      <c r="D251" s="5">
        <v>0</v>
      </c>
      <c r="E251" s="7">
        <v>1</v>
      </c>
      <c r="F251" s="5">
        <v>35333.660000000003</v>
      </c>
    </row>
    <row r="252" spans="1:6" x14ac:dyDescent="0.25">
      <c r="A252" s="2">
        <v>451945</v>
      </c>
      <c r="B252" t="s">
        <v>247</v>
      </c>
      <c r="C252" s="5">
        <v>9879.17</v>
      </c>
      <c r="D252" s="5">
        <v>0</v>
      </c>
      <c r="E252" s="7">
        <v>1</v>
      </c>
      <c r="F252" s="5">
        <v>9879.17</v>
      </c>
    </row>
    <row r="253" spans="1:6" x14ac:dyDescent="0.25">
      <c r="A253" s="2">
        <v>452217</v>
      </c>
      <c r="B253" t="s">
        <v>248</v>
      </c>
      <c r="C253" s="5">
        <v>85858.11</v>
      </c>
      <c r="D253" s="5">
        <v>0</v>
      </c>
      <c r="E253" s="7">
        <v>1</v>
      </c>
      <c r="F253" s="5">
        <v>85858.11</v>
      </c>
    </row>
    <row r="254" spans="1:6" x14ac:dyDescent="0.25">
      <c r="A254" s="2">
        <v>453479</v>
      </c>
      <c r="B254" t="s">
        <v>249</v>
      </c>
      <c r="C254" s="5">
        <v>87445.06</v>
      </c>
      <c r="D254" s="5">
        <v>0</v>
      </c>
      <c r="E254" s="7">
        <v>1</v>
      </c>
      <c r="F254" s="5">
        <v>87445.06</v>
      </c>
    </row>
    <row r="255" spans="1:6" x14ac:dyDescent="0.25">
      <c r="A255" s="2">
        <v>454515</v>
      </c>
      <c r="B255" t="s">
        <v>250</v>
      </c>
      <c r="C255" s="5">
        <v>55449.49</v>
      </c>
      <c r="D255" s="5">
        <v>0</v>
      </c>
      <c r="E255" s="7">
        <v>1</v>
      </c>
      <c r="F255" s="5">
        <v>55449.49</v>
      </c>
    </row>
    <row r="256" spans="1:6" x14ac:dyDescent="0.25">
      <c r="A256" s="2">
        <v>461499</v>
      </c>
      <c r="B256" t="s">
        <v>251</v>
      </c>
      <c r="C256" s="5">
        <v>4771.2299999999996</v>
      </c>
      <c r="D256" s="5">
        <v>0</v>
      </c>
      <c r="E256" s="7">
        <v>1</v>
      </c>
      <c r="F256" s="5">
        <v>4771.2299999999996</v>
      </c>
    </row>
    <row r="257" spans="1:6" x14ac:dyDescent="0.25">
      <c r="A257" s="2">
        <v>464270</v>
      </c>
      <c r="B257" t="s">
        <v>252</v>
      </c>
      <c r="C257" s="5">
        <v>728.51</v>
      </c>
      <c r="D257" s="5">
        <v>0</v>
      </c>
      <c r="E257" s="7">
        <v>1</v>
      </c>
      <c r="F257" s="5">
        <v>728.51</v>
      </c>
    </row>
    <row r="258" spans="1:6" x14ac:dyDescent="0.25">
      <c r="A258" s="2">
        <v>471659</v>
      </c>
      <c r="B258" t="s">
        <v>253</v>
      </c>
      <c r="C258" s="5">
        <v>11075.35</v>
      </c>
      <c r="D258" s="5">
        <v>0</v>
      </c>
      <c r="E258" s="7">
        <v>1</v>
      </c>
      <c r="F258" s="5">
        <v>11075.35</v>
      </c>
    </row>
    <row r="259" spans="1:6" x14ac:dyDescent="0.25">
      <c r="A259" s="2">
        <v>471666</v>
      </c>
      <c r="B259" t="s">
        <v>254</v>
      </c>
      <c r="C259" s="5">
        <v>1007.03</v>
      </c>
      <c r="D259" s="5">
        <v>0</v>
      </c>
      <c r="E259" s="7">
        <v>1</v>
      </c>
      <c r="F259" s="5">
        <v>1007.03</v>
      </c>
    </row>
    <row r="260" spans="1:6" x14ac:dyDescent="0.25">
      <c r="A260" s="2">
        <v>474459</v>
      </c>
      <c r="B260" t="s">
        <v>255</v>
      </c>
      <c r="C260" s="5">
        <v>268.13</v>
      </c>
      <c r="D260" s="5">
        <v>0</v>
      </c>
      <c r="E260" s="7">
        <v>1</v>
      </c>
      <c r="F260" s="5">
        <v>268.13</v>
      </c>
    </row>
    <row r="261" spans="1:6" x14ac:dyDescent="0.25">
      <c r="A261" s="2">
        <v>474578</v>
      </c>
      <c r="B261" t="s">
        <v>256</v>
      </c>
      <c r="C261" s="5">
        <v>2241.6799999999998</v>
      </c>
      <c r="D261" s="5">
        <v>0</v>
      </c>
      <c r="E261" s="7">
        <v>1</v>
      </c>
      <c r="F261" s="5">
        <v>2241.6799999999998</v>
      </c>
    </row>
    <row r="262" spans="1:6" x14ac:dyDescent="0.25">
      <c r="A262" s="2">
        <v>474893</v>
      </c>
      <c r="B262" t="s">
        <v>257</v>
      </c>
      <c r="C262" s="5">
        <v>10646.14</v>
      </c>
      <c r="D262" s="5">
        <v>0</v>
      </c>
      <c r="E262" s="7">
        <v>1</v>
      </c>
      <c r="F262" s="5">
        <v>10646.14</v>
      </c>
    </row>
    <row r="263" spans="1:6" x14ac:dyDescent="0.25">
      <c r="A263" s="2">
        <v>475586</v>
      </c>
      <c r="B263" t="s">
        <v>258</v>
      </c>
      <c r="C263" s="5">
        <v>1368.7</v>
      </c>
      <c r="D263" s="5">
        <v>0</v>
      </c>
      <c r="E263" s="7">
        <v>1</v>
      </c>
      <c r="F263" s="5">
        <v>1368.7</v>
      </c>
    </row>
    <row r="264" spans="1:6" x14ac:dyDescent="0.25">
      <c r="A264" s="2">
        <v>480119</v>
      </c>
      <c r="B264" t="s">
        <v>259</v>
      </c>
      <c r="C264" s="5">
        <v>7741.42</v>
      </c>
      <c r="D264" s="5">
        <v>0</v>
      </c>
      <c r="E264" s="7">
        <v>1</v>
      </c>
      <c r="F264" s="5">
        <v>7741.42</v>
      </c>
    </row>
    <row r="265" spans="1:6" x14ac:dyDescent="0.25">
      <c r="A265" s="2">
        <v>480238</v>
      </c>
      <c r="B265" t="s">
        <v>260</v>
      </c>
      <c r="C265" s="5">
        <v>1585.9</v>
      </c>
      <c r="D265" s="5">
        <v>0</v>
      </c>
      <c r="E265" s="7">
        <v>1</v>
      </c>
      <c r="F265" s="5">
        <v>1585.9</v>
      </c>
    </row>
    <row r="266" spans="1:6" x14ac:dyDescent="0.25">
      <c r="A266" s="2">
        <v>481120</v>
      </c>
      <c r="B266" t="s">
        <v>261</v>
      </c>
      <c r="C266" s="5">
        <v>462.47</v>
      </c>
      <c r="D266" s="5">
        <v>0</v>
      </c>
      <c r="E266" s="7">
        <v>1</v>
      </c>
      <c r="F266" s="5">
        <v>462.47</v>
      </c>
    </row>
    <row r="267" spans="1:6" x14ac:dyDescent="0.25">
      <c r="A267" s="2">
        <v>481127</v>
      </c>
      <c r="B267" t="s">
        <v>262</v>
      </c>
      <c r="C267" s="5">
        <v>2468.23</v>
      </c>
      <c r="D267" s="5">
        <v>0</v>
      </c>
      <c r="E267" s="7">
        <v>1</v>
      </c>
      <c r="F267" s="5">
        <v>2468.23</v>
      </c>
    </row>
    <row r="268" spans="1:6" x14ac:dyDescent="0.25">
      <c r="A268" s="2">
        <v>481939</v>
      </c>
      <c r="B268" t="s">
        <v>263</v>
      </c>
      <c r="C268" s="5">
        <v>1336.48</v>
      </c>
      <c r="D268" s="5">
        <v>0</v>
      </c>
      <c r="E268" s="7">
        <v>1</v>
      </c>
      <c r="F268" s="5">
        <v>1336.48</v>
      </c>
    </row>
    <row r="269" spans="1:6" x14ac:dyDescent="0.25">
      <c r="A269" s="2">
        <v>483213</v>
      </c>
      <c r="B269" t="s">
        <v>264</v>
      </c>
      <c r="C269" s="5">
        <v>768.01</v>
      </c>
      <c r="D269" s="5">
        <v>0</v>
      </c>
      <c r="E269" s="7">
        <v>1</v>
      </c>
      <c r="F269" s="5">
        <v>768.01</v>
      </c>
    </row>
    <row r="270" spans="1:6" x14ac:dyDescent="0.25">
      <c r="A270" s="2">
        <v>484165</v>
      </c>
      <c r="B270" t="s">
        <v>265</v>
      </c>
      <c r="C270" s="5">
        <v>3987.62</v>
      </c>
      <c r="D270" s="5">
        <v>0</v>
      </c>
      <c r="E270" s="7">
        <v>1</v>
      </c>
      <c r="F270" s="5">
        <v>3987.62</v>
      </c>
    </row>
    <row r="271" spans="1:6" x14ac:dyDescent="0.25">
      <c r="A271" s="2">
        <v>485019</v>
      </c>
      <c r="B271" t="s">
        <v>266</v>
      </c>
      <c r="C271" s="5">
        <v>5258.63</v>
      </c>
      <c r="D271" s="5">
        <v>0</v>
      </c>
      <c r="E271" s="7">
        <v>1</v>
      </c>
      <c r="F271" s="5">
        <v>5258.63</v>
      </c>
    </row>
    <row r="272" spans="1:6" x14ac:dyDescent="0.25">
      <c r="A272" s="2">
        <v>490105</v>
      </c>
      <c r="B272" t="s">
        <v>267</v>
      </c>
      <c r="C272" s="5">
        <v>4422.03</v>
      </c>
      <c r="D272" s="5">
        <v>0</v>
      </c>
      <c r="E272" s="7">
        <v>1</v>
      </c>
      <c r="F272" s="5">
        <v>4422.03</v>
      </c>
    </row>
    <row r="273" spans="1:6" x14ac:dyDescent="0.25">
      <c r="A273" s="2">
        <v>490126</v>
      </c>
      <c r="B273" t="s">
        <v>268</v>
      </c>
      <c r="C273" s="5">
        <v>2028.62</v>
      </c>
      <c r="D273" s="5">
        <v>0</v>
      </c>
      <c r="E273" s="7">
        <v>1</v>
      </c>
      <c r="F273" s="5">
        <v>2028.62</v>
      </c>
    </row>
    <row r="274" spans="1:6" x14ac:dyDescent="0.25">
      <c r="A274" s="2">
        <v>494963</v>
      </c>
      <c r="B274" t="s">
        <v>269</v>
      </c>
      <c r="C274" s="5">
        <v>1186.83</v>
      </c>
      <c r="D274" s="5">
        <v>0</v>
      </c>
      <c r="E274" s="7">
        <v>1</v>
      </c>
      <c r="F274" s="5">
        <v>1186.83</v>
      </c>
    </row>
    <row r="275" spans="1:6" x14ac:dyDescent="0.25">
      <c r="A275" s="2">
        <v>495607</v>
      </c>
      <c r="B275" t="s">
        <v>270</v>
      </c>
      <c r="C275" s="5">
        <v>347454.37</v>
      </c>
      <c r="D275" s="5">
        <v>0</v>
      </c>
      <c r="E275" s="7">
        <v>1</v>
      </c>
      <c r="F275" s="5">
        <v>347454.37</v>
      </c>
    </row>
    <row r="276" spans="1:6" x14ac:dyDescent="0.25">
      <c r="A276" s="2">
        <v>501071</v>
      </c>
      <c r="B276" t="s">
        <v>271</v>
      </c>
      <c r="C276" s="5">
        <v>3687.28</v>
      </c>
      <c r="D276" s="5">
        <v>0</v>
      </c>
      <c r="E276" s="7">
        <v>1</v>
      </c>
      <c r="F276" s="5">
        <v>3687.28</v>
      </c>
    </row>
    <row r="277" spans="1:6" x14ac:dyDescent="0.25">
      <c r="A277" s="2">
        <v>504347</v>
      </c>
      <c r="B277" t="s">
        <v>272</v>
      </c>
      <c r="C277" s="5">
        <v>7242.57</v>
      </c>
      <c r="D277" s="5">
        <v>0</v>
      </c>
      <c r="E277" s="7">
        <v>1</v>
      </c>
      <c r="F277" s="5">
        <v>7242.57</v>
      </c>
    </row>
    <row r="278" spans="1:6" x14ac:dyDescent="0.25">
      <c r="A278" s="2">
        <v>504571</v>
      </c>
      <c r="B278" t="s">
        <v>273</v>
      </c>
      <c r="C278" s="5">
        <v>4779.54</v>
      </c>
      <c r="D278" s="5">
        <v>0</v>
      </c>
      <c r="E278" s="7">
        <v>1</v>
      </c>
      <c r="F278" s="5">
        <v>4779.54</v>
      </c>
    </row>
    <row r="279" spans="1:6" x14ac:dyDescent="0.25">
      <c r="A279" s="2">
        <v>510777</v>
      </c>
      <c r="B279" t="s">
        <v>274</v>
      </c>
      <c r="C279" s="5">
        <v>35286.89</v>
      </c>
      <c r="D279" s="5">
        <v>0</v>
      </c>
      <c r="E279" s="7">
        <v>1</v>
      </c>
      <c r="F279" s="5">
        <v>35286.89</v>
      </c>
    </row>
    <row r="280" spans="1:6" x14ac:dyDescent="0.25">
      <c r="A280" s="2">
        <v>511449</v>
      </c>
      <c r="B280" t="s">
        <v>275</v>
      </c>
      <c r="C280" s="5">
        <v>170.44</v>
      </c>
      <c r="D280" s="5">
        <v>0</v>
      </c>
      <c r="E280" s="7">
        <v>1</v>
      </c>
      <c r="F280" s="5">
        <v>170.44</v>
      </c>
    </row>
    <row r="281" spans="1:6" x14ac:dyDescent="0.25">
      <c r="A281" s="2">
        <v>514011</v>
      </c>
      <c r="B281" t="s">
        <v>276</v>
      </c>
      <c r="C281" s="5">
        <v>326.33</v>
      </c>
      <c r="D281" s="5">
        <v>0</v>
      </c>
      <c r="E281" s="7">
        <v>1</v>
      </c>
      <c r="F281" s="5">
        <v>326.33</v>
      </c>
    </row>
    <row r="282" spans="1:6" x14ac:dyDescent="0.25">
      <c r="A282" s="2">
        <v>514620</v>
      </c>
      <c r="B282" t="s">
        <v>277</v>
      </c>
      <c r="C282" s="5">
        <v>858757.8</v>
      </c>
      <c r="D282" s="5">
        <v>0</v>
      </c>
      <c r="E282" s="7">
        <v>1</v>
      </c>
      <c r="F282" s="5">
        <v>858757.8</v>
      </c>
    </row>
    <row r="283" spans="1:6" x14ac:dyDescent="0.25">
      <c r="A283" s="2">
        <v>514686</v>
      </c>
      <c r="B283" t="s">
        <v>278</v>
      </c>
      <c r="C283" s="5">
        <v>17993.68</v>
      </c>
      <c r="D283" s="5">
        <v>0</v>
      </c>
      <c r="E283" s="7">
        <v>1</v>
      </c>
      <c r="F283" s="5">
        <v>17993.68</v>
      </c>
    </row>
    <row r="284" spans="1:6" x14ac:dyDescent="0.25">
      <c r="A284" s="2">
        <v>514690</v>
      </c>
      <c r="B284" t="s">
        <v>279</v>
      </c>
      <c r="C284" s="5">
        <v>143.41999999999999</v>
      </c>
      <c r="D284" s="5">
        <v>0</v>
      </c>
      <c r="E284" s="7">
        <v>1</v>
      </c>
      <c r="F284" s="5">
        <v>143.41999999999999</v>
      </c>
    </row>
    <row r="285" spans="1:6" x14ac:dyDescent="0.25">
      <c r="A285" s="2">
        <v>515859</v>
      </c>
      <c r="B285" t="s">
        <v>280</v>
      </c>
      <c r="C285" s="5">
        <v>3668.57</v>
      </c>
      <c r="D285" s="5">
        <v>0</v>
      </c>
      <c r="E285" s="7">
        <v>1</v>
      </c>
      <c r="F285" s="5">
        <v>3668.57</v>
      </c>
    </row>
    <row r="286" spans="1:6" x14ac:dyDescent="0.25">
      <c r="A286" s="2">
        <v>516104</v>
      </c>
      <c r="B286" t="s">
        <v>281</v>
      </c>
      <c r="C286" s="5">
        <v>474.94</v>
      </c>
      <c r="D286" s="5">
        <v>0</v>
      </c>
      <c r="E286" s="7">
        <v>1</v>
      </c>
      <c r="F286" s="5">
        <v>474.94</v>
      </c>
    </row>
    <row r="287" spans="1:6" x14ac:dyDescent="0.25">
      <c r="A287" s="2">
        <v>516113</v>
      </c>
      <c r="B287" t="s">
        <v>282</v>
      </c>
      <c r="C287" s="5">
        <v>9174.5499999999993</v>
      </c>
      <c r="D287" s="5">
        <v>0</v>
      </c>
      <c r="E287" s="7">
        <v>1</v>
      </c>
      <c r="F287" s="5">
        <v>9174.5499999999993</v>
      </c>
    </row>
    <row r="288" spans="1:6" x14ac:dyDescent="0.25">
      <c r="A288" s="2">
        <v>516748</v>
      </c>
      <c r="B288" t="s">
        <v>283</v>
      </c>
      <c r="C288" s="5">
        <v>22792.959999999999</v>
      </c>
      <c r="D288" s="5">
        <v>0</v>
      </c>
      <c r="E288" s="7">
        <v>1</v>
      </c>
      <c r="F288" s="5">
        <v>22792.959999999999</v>
      </c>
    </row>
    <row r="289" spans="1:6" x14ac:dyDescent="0.25">
      <c r="A289" s="2">
        <v>522660</v>
      </c>
      <c r="B289" t="s">
        <v>284</v>
      </c>
      <c r="C289" s="5">
        <v>40.53</v>
      </c>
      <c r="D289" s="5">
        <v>0</v>
      </c>
      <c r="E289" s="7">
        <v>1</v>
      </c>
      <c r="F289" s="5">
        <v>40.53</v>
      </c>
    </row>
    <row r="290" spans="1:6" x14ac:dyDescent="0.25">
      <c r="A290" s="2">
        <v>524851</v>
      </c>
      <c r="B290" t="s">
        <v>285</v>
      </c>
      <c r="C290" s="5">
        <v>11636.55</v>
      </c>
      <c r="D290" s="5">
        <v>0</v>
      </c>
      <c r="E290" s="7">
        <v>1</v>
      </c>
      <c r="F290" s="5">
        <v>11636.55</v>
      </c>
    </row>
    <row r="291" spans="1:6" x14ac:dyDescent="0.25">
      <c r="A291" s="2">
        <v>530413</v>
      </c>
      <c r="B291" t="s">
        <v>286</v>
      </c>
      <c r="C291" s="5">
        <v>38835.94</v>
      </c>
      <c r="D291" s="5">
        <v>0</v>
      </c>
      <c r="E291" s="7">
        <v>1</v>
      </c>
      <c r="F291" s="5">
        <v>38835.94</v>
      </c>
    </row>
    <row r="292" spans="1:6" x14ac:dyDescent="0.25">
      <c r="A292" s="2">
        <v>530422</v>
      </c>
      <c r="B292" t="s">
        <v>287</v>
      </c>
      <c r="C292" s="5">
        <v>5705.51</v>
      </c>
      <c r="D292" s="5">
        <v>0</v>
      </c>
      <c r="E292" s="7">
        <v>1</v>
      </c>
      <c r="F292" s="5">
        <v>5705.51</v>
      </c>
    </row>
    <row r="293" spans="1:6" x14ac:dyDescent="0.25">
      <c r="A293" s="2">
        <v>531134</v>
      </c>
      <c r="B293" t="s">
        <v>288</v>
      </c>
      <c r="C293" s="5">
        <v>1878.98</v>
      </c>
      <c r="D293" s="5">
        <v>0</v>
      </c>
      <c r="E293" s="7">
        <v>1</v>
      </c>
      <c r="F293" s="5">
        <v>1878.98</v>
      </c>
    </row>
    <row r="294" spans="1:6" x14ac:dyDescent="0.25">
      <c r="A294" s="2">
        <v>531568</v>
      </c>
      <c r="B294" t="s">
        <v>289</v>
      </c>
      <c r="C294" s="5">
        <v>5303.32</v>
      </c>
      <c r="D294" s="5">
        <v>0</v>
      </c>
      <c r="E294" s="7">
        <v>1</v>
      </c>
      <c r="F294" s="5">
        <v>5303.32</v>
      </c>
    </row>
    <row r="295" spans="1:6" x14ac:dyDescent="0.25">
      <c r="A295" s="2">
        <v>531694</v>
      </c>
      <c r="B295" t="s">
        <v>290</v>
      </c>
      <c r="C295" s="5">
        <v>8763</v>
      </c>
      <c r="D295" s="5">
        <v>0</v>
      </c>
      <c r="E295" s="7">
        <v>1</v>
      </c>
      <c r="F295" s="5">
        <v>8763</v>
      </c>
    </row>
    <row r="296" spans="1:6" x14ac:dyDescent="0.25">
      <c r="A296" s="2">
        <v>532695</v>
      </c>
      <c r="B296" t="s">
        <v>291</v>
      </c>
      <c r="C296" s="5">
        <v>223338.14</v>
      </c>
      <c r="D296" s="5">
        <v>0</v>
      </c>
      <c r="E296" s="7">
        <v>1</v>
      </c>
      <c r="F296" s="5">
        <v>223338.14</v>
      </c>
    </row>
    <row r="297" spans="1:6" x14ac:dyDescent="0.25">
      <c r="A297" s="2">
        <v>533612</v>
      </c>
      <c r="B297" t="s">
        <v>292</v>
      </c>
      <c r="C297" s="5">
        <v>19813.419999999998</v>
      </c>
      <c r="D297" s="5">
        <v>0</v>
      </c>
      <c r="E297" s="7">
        <v>1</v>
      </c>
      <c r="F297" s="5">
        <v>19813.419999999998</v>
      </c>
    </row>
    <row r="298" spans="1:6" x14ac:dyDescent="0.25">
      <c r="A298" s="2">
        <v>534151</v>
      </c>
      <c r="B298" t="s">
        <v>293</v>
      </c>
      <c r="C298" s="5">
        <v>1363.51</v>
      </c>
      <c r="D298" s="5">
        <v>0</v>
      </c>
      <c r="E298" s="7">
        <v>1</v>
      </c>
      <c r="F298" s="5">
        <v>1363.51</v>
      </c>
    </row>
    <row r="299" spans="1:6" x14ac:dyDescent="0.25">
      <c r="A299" s="2">
        <v>540735</v>
      </c>
      <c r="B299" t="s">
        <v>294</v>
      </c>
      <c r="C299" s="5">
        <v>1562</v>
      </c>
      <c r="D299" s="5">
        <v>0</v>
      </c>
      <c r="E299" s="7">
        <v>1</v>
      </c>
      <c r="F299" s="5">
        <v>1562</v>
      </c>
    </row>
    <row r="300" spans="1:6" x14ac:dyDescent="0.25">
      <c r="A300" s="2">
        <v>542856</v>
      </c>
      <c r="B300" t="s">
        <v>295</v>
      </c>
      <c r="C300" s="5">
        <v>15686.52</v>
      </c>
      <c r="D300" s="5">
        <v>0</v>
      </c>
      <c r="E300" s="7">
        <v>1</v>
      </c>
      <c r="F300" s="5">
        <v>15686.52</v>
      </c>
    </row>
    <row r="301" spans="1:6" x14ac:dyDescent="0.25">
      <c r="A301" s="2">
        <v>545757</v>
      </c>
      <c r="B301" t="s">
        <v>296</v>
      </c>
      <c r="C301" s="5">
        <v>1944.44</v>
      </c>
      <c r="D301" s="5">
        <v>0</v>
      </c>
      <c r="E301" s="7">
        <v>1</v>
      </c>
      <c r="F301" s="5">
        <v>1944.44</v>
      </c>
    </row>
    <row r="302" spans="1:6" x14ac:dyDescent="0.25">
      <c r="A302" s="2">
        <v>550231</v>
      </c>
      <c r="B302" t="s">
        <v>297</v>
      </c>
      <c r="C302" s="5">
        <v>11161.61</v>
      </c>
      <c r="D302" s="5">
        <v>0</v>
      </c>
      <c r="E302" s="7">
        <v>1</v>
      </c>
      <c r="F302" s="5">
        <v>11161.61</v>
      </c>
    </row>
    <row r="303" spans="1:6" x14ac:dyDescent="0.25">
      <c r="A303" s="2">
        <v>552198</v>
      </c>
      <c r="B303" t="s">
        <v>298</v>
      </c>
      <c r="C303" s="5">
        <v>959.23</v>
      </c>
      <c r="D303" s="5">
        <v>0</v>
      </c>
      <c r="E303" s="7">
        <v>1</v>
      </c>
      <c r="F303" s="5">
        <v>959.23</v>
      </c>
    </row>
    <row r="304" spans="1:6" x14ac:dyDescent="0.25">
      <c r="A304" s="2">
        <v>552422</v>
      </c>
      <c r="B304" t="s">
        <v>299</v>
      </c>
      <c r="C304" s="5">
        <v>3744.43</v>
      </c>
      <c r="D304" s="5">
        <v>0</v>
      </c>
      <c r="E304" s="7">
        <v>1</v>
      </c>
      <c r="F304" s="5">
        <v>3744.43</v>
      </c>
    </row>
    <row r="305" spans="1:6" x14ac:dyDescent="0.25">
      <c r="A305" s="2">
        <v>552611</v>
      </c>
      <c r="B305" t="s">
        <v>300</v>
      </c>
      <c r="C305" s="5">
        <v>70445.95</v>
      </c>
      <c r="D305" s="5">
        <v>0</v>
      </c>
      <c r="E305" s="7">
        <v>1</v>
      </c>
      <c r="F305" s="5">
        <v>70445.95</v>
      </c>
    </row>
    <row r="306" spans="1:6" x14ac:dyDescent="0.25">
      <c r="A306" s="2">
        <v>553962</v>
      </c>
      <c r="B306" t="s">
        <v>301</v>
      </c>
      <c r="C306" s="5">
        <v>14306.39</v>
      </c>
      <c r="D306" s="5">
        <v>0</v>
      </c>
      <c r="E306" s="7">
        <v>1</v>
      </c>
      <c r="F306" s="5">
        <v>14306.39</v>
      </c>
    </row>
    <row r="307" spans="1:6" x14ac:dyDescent="0.25">
      <c r="A307" s="2">
        <v>555432</v>
      </c>
      <c r="B307" t="s">
        <v>302</v>
      </c>
      <c r="C307" s="5">
        <v>12202.94</v>
      </c>
      <c r="D307" s="5">
        <v>0</v>
      </c>
      <c r="E307" s="7">
        <v>1</v>
      </c>
      <c r="F307" s="5">
        <v>12202.94</v>
      </c>
    </row>
    <row r="308" spans="1:6" x14ac:dyDescent="0.25">
      <c r="A308" s="2">
        <v>560280</v>
      </c>
      <c r="B308" t="s">
        <v>303</v>
      </c>
      <c r="C308" s="5">
        <v>71937.279999999999</v>
      </c>
      <c r="D308" s="5">
        <v>0</v>
      </c>
      <c r="E308" s="7">
        <v>1</v>
      </c>
      <c r="F308" s="5">
        <v>71937.279999999999</v>
      </c>
    </row>
    <row r="309" spans="1:6" x14ac:dyDescent="0.25">
      <c r="A309" s="2">
        <v>564753</v>
      </c>
      <c r="B309" t="s">
        <v>304</v>
      </c>
      <c r="C309" s="5">
        <v>17319.2</v>
      </c>
      <c r="D309" s="5">
        <v>0</v>
      </c>
      <c r="E309" s="7">
        <v>1</v>
      </c>
      <c r="F309" s="5">
        <v>17319.2</v>
      </c>
    </row>
    <row r="310" spans="1:6" x14ac:dyDescent="0.25">
      <c r="A310" s="2">
        <v>565100</v>
      </c>
      <c r="B310" t="s">
        <v>305</v>
      </c>
      <c r="C310" s="5">
        <v>50601.36</v>
      </c>
      <c r="D310" s="5">
        <v>0</v>
      </c>
      <c r="E310" s="7">
        <v>1</v>
      </c>
      <c r="F310" s="5">
        <v>50601.36</v>
      </c>
    </row>
    <row r="311" spans="1:6" x14ac:dyDescent="0.25">
      <c r="A311" s="2">
        <v>565523</v>
      </c>
      <c r="B311" t="s">
        <v>306</v>
      </c>
      <c r="C311" s="5">
        <v>22083.14</v>
      </c>
      <c r="D311" s="5">
        <v>0</v>
      </c>
      <c r="E311" s="7">
        <v>1</v>
      </c>
      <c r="F311" s="5">
        <v>22083.14</v>
      </c>
    </row>
    <row r="312" spans="1:6" x14ac:dyDescent="0.25">
      <c r="A312" s="2">
        <v>566354</v>
      </c>
      <c r="B312" t="s">
        <v>307</v>
      </c>
      <c r="C312" s="5">
        <v>791.91</v>
      </c>
      <c r="D312" s="5">
        <v>0</v>
      </c>
      <c r="E312" s="7">
        <v>1</v>
      </c>
      <c r="F312" s="5">
        <v>791.91</v>
      </c>
    </row>
    <row r="313" spans="1:6" x14ac:dyDescent="0.25">
      <c r="A313" s="2">
        <v>566678</v>
      </c>
      <c r="B313" t="s">
        <v>308</v>
      </c>
      <c r="C313" s="5">
        <v>31756.54</v>
      </c>
      <c r="D313" s="5">
        <v>0</v>
      </c>
      <c r="E313" s="7">
        <v>1</v>
      </c>
      <c r="F313" s="5">
        <v>31756.54</v>
      </c>
    </row>
    <row r="314" spans="1:6" x14ac:dyDescent="0.25">
      <c r="A314" s="2">
        <v>572478</v>
      </c>
      <c r="B314" t="s">
        <v>309</v>
      </c>
      <c r="C314" s="5">
        <v>9559.07</v>
      </c>
      <c r="D314" s="5">
        <v>0</v>
      </c>
      <c r="E314" s="7">
        <v>1</v>
      </c>
      <c r="F314" s="5">
        <v>9559.07</v>
      </c>
    </row>
    <row r="315" spans="1:6" x14ac:dyDescent="0.25">
      <c r="A315" s="2">
        <v>576615</v>
      </c>
      <c r="B315" t="s">
        <v>310</v>
      </c>
      <c r="C315" s="5">
        <v>263.97000000000003</v>
      </c>
      <c r="D315" s="5">
        <v>0</v>
      </c>
      <c r="E315" s="7">
        <v>1</v>
      </c>
      <c r="F315" s="5">
        <v>263.97000000000003</v>
      </c>
    </row>
    <row r="316" spans="1:6" x14ac:dyDescent="0.25">
      <c r="A316" s="2">
        <v>580602</v>
      </c>
      <c r="B316" t="s">
        <v>311</v>
      </c>
      <c r="C316" s="5">
        <v>2291.56</v>
      </c>
      <c r="D316" s="5">
        <v>0</v>
      </c>
      <c r="E316" s="7">
        <v>1</v>
      </c>
      <c r="F316" s="5">
        <v>2291.56</v>
      </c>
    </row>
    <row r="317" spans="1:6" x14ac:dyDescent="0.25">
      <c r="A317" s="2">
        <v>580623</v>
      </c>
      <c r="B317" t="s">
        <v>312</v>
      </c>
      <c r="C317" s="5">
        <v>117.43</v>
      </c>
      <c r="D317" s="5">
        <v>0</v>
      </c>
      <c r="E317" s="7">
        <v>1</v>
      </c>
      <c r="F317" s="5">
        <v>117.43</v>
      </c>
    </row>
    <row r="318" spans="1:6" x14ac:dyDescent="0.25">
      <c r="A318" s="2">
        <v>582415</v>
      </c>
      <c r="B318" t="s">
        <v>313</v>
      </c>
      <c r="C318" s="5">
        <v>226.55</v>
      </c>
      <c r="D318" s="5">
        <v>0</v>
      </c>
      <c r="E318" s="7">
        <v>1</v>
      </c>
      <c r="F318" s="5">
        <v>226.55</v>
      </c>
    </row>
    <row r="319" spans="1:6" x14ac:dyDescent="0.25">
      <c r="A319" s="2">
        <v>585264</v>
      </c>
      <c r="B319" t="s">
        <v>314</v>
      </c>
      <c r="C319" s="5">
        <v>27639.01</v>
      </c>
      <c r="D319" s="5">
        <v>0</v>
      </c>
      <c r="E319" s="7">
        <v>1</v>
      </c>
      <c r="F319" s="5">
        <v>27639.01</v>
      </c>
    </row>
    <row r="320" spans="1:6" x14ac:dyDescent="0.25">
      <c r="A320" s="2">
        <v>585740</v>
      </c>
      <c r="B320" t="s">
        <v>315</v>
      </c>
      <c r="C320" s="5">
        <v>633.95000000000005</v>
      </c>
      <c r="D320" s="5">
        <v>0</v>
      </c>
      <c r="E320" s="7">
        <v>1</v>
      </c>
      <c r="F320" s="5">
        <v>633.95000000000005</v>
      </c>
    </row>
    <row r="321" spans="1:6" x14ac:dyDescent="0.25">
      <c r="A321" s="2">
        <v>586692</v>
      </c>
      <c r="B321" t="s">
        <v>316</v>
      </c>
      <c r="C321" s="5">
        <v>5216.03</v>
      </c>
      <c r="D321" s="5">
        <v>0</v>
      </c>
      <c r="E321" s="7">
        <v>1</v>
      </c>
      <c r="F321" s="5">
        <v>5216.03</v>
      </c>
    </row>
    <row r="322" spans="1:6" x14ac:dyDescent="0.25">
      <c r="A322" s="2">
        <v>591029</v>
      </c>
      <c r="B322" t="s">
        <v>317</v>
      </c>
      <c r="C322" s="5">
        <v>4226.6499999999996</v>
      </c>
      <c r="D322" s="5">
        <v>0</v>
      </c>
      <c r="E322" s="7">
        <v>1</v>
      </c>
      <c r="F322" s="5">
        <v>4226.6499999999996</v>
      </c>
    </row>
    <row r="323" spans="1:6" x14ac:dyDescent="0.25">
      <c r="A323" s="2">
        <v>591631</v>
      </c>
      <c r="B323" t="s">
        <v>318</v>
      </c>
      <c r="C323" s="5">
        <v>2831.97</v>
      </c>
      <c r="D323" s="5">
        <v>0</v>
      </c>
      <c r="E323" s="7">
        <v>1</v>
      </c>
      <c r="F323" s="5">
        <v>2831.97</v>
      </c>
    </row>
    <row r="324" spans="1:6" x14ac:dyDescent="0.25">
      <c r="A324" s="2">
        <v>592605</v>
      </c>
      <c r="B324" t="s">
        <v>319</v>
      </c>
      <c r="C324" s="5">
        <v>3524.12</v>
      </c>
      <c r="D324" s="5">
        <v>0</v>
      </c>
      <c r="E324" s="7">
        <v>1</v>
      </c>
      <c r="F324" s="5">
        <v>3524.12</v>
      </c>
    </row>
    <row r="325" spans="1:6" x14ac:dyDescent="0.25">
      <c r="A325" s="2">
        <v>592842</v>
      </c>
      <c r="B325" t="s">
        <v>320</v>
      </c>
      <c r="C325" s="5">
        <v>325698.59000000003</v>
      </c>
      <c r="D325" s="5">
        <v>0</v>
      </c>
      <c r="E325" s="7">
        <v>1</v>
      </c>
      <c r="F325" s="5">
        <v>325698.59000000003</v>
      </c>
    </row>
    <row r="326" spans="1:6" x14ac:dyDescent="0.25">
      <c r="A326" s="2">
        <v>594137</v>
      </c>
      <c r="B326" t="s">
        <v>321</v>
      </c>
      <c r="C326" s="5">
        <v>5652.51</v>
      </c>
      <c r="D326" s="5">
        <v>0</v>
      </c>
      <c r="E326" s="7">
        <v>1</v>
      </c>
      <c r="F326" s="5">
        <v>5652.51</v>
      </c>
    </row>
    <row r="327" spans="1:6" x14ac:dyDescent="0.25">
      <c r="A327" s="2">
        <v>594473</v>
      </c>
      <c r="B327" t="s">
        <v>322</v>
      </c>
      <c r="C327" s="5">
        <v>143762.32</v>
      </c>
      <c r="D327" s="5">
        <v>0</v>
      </c>
      <c r="E327" s="7">
        <v>1</v>
      </c>
      <c r="F327" s="5">
        <v>143762.32</v>
      </c>
    </row>
    <row r="328" spans="1:6" x14ac:dyDescent="0.25">
      <c r="A328" s="2">
        <v>594641</v>
      </c>
      <c r="B328" t="s">
        <v>323</v>
      </c>
      <c r="C328" s="5">
        <v>6056.78</v>
      </c>
      <c r="D328" s="5">
        <v>0</v>
      </c>
      <c r="E328" s="7">
        <v>1</v>
      </c>
      <c r="F328" s="5">
        <v>6056.78</v>
      </c>
    </row>
    <row r="329" spans="1:6" x14ac:dyDescent="0.25">
      <c r="A329" s="2">
        <v>595271</v>
      </c>
      <c r="B329" t="s">
        <v>324</v>
      </c>
      <c r="C329" s="5">
        <v>241928.34</v>
      </c>
      <c r="D329" s="5">
        <v>0</v>
      </c>
      <c r="E329" s="7">
        <v>1</v>
      </c>
      <c r="F329" s="5">
        <v>241928.34</v>
      </c>
    </row>
    <row r="330" spans="1:6" x14ac:dyDescent="0.25">
      <c r="A330" s="2">
        <v>595278</v>
      </c>
      <c r="B330" t="s">
        <v>325</v>
      </c>
      <c r="C330" s="5">
        <v>49511.18</v>
      </c>
      <c r="D330" s="5">
        <v>0</v>
      </c>
      <c r="E330" s="7">
        <v>1</v>
      </c>
      <c r="F330" s="5">
        <v>49511.18</v>
      </c>
    </row>
    <row r="331" spans="1:6" x14ac:dyDescent="0.25">
      <c r="A331" s="2">
        <v>602135</v>
      </c>
      <c r="B331" t="s">
        <v>326</v>
      </c>
      <c r="C331" s="5">
        <v>1470.55</v>
      </c>
      <c r="D331" s="5">
        <v>0</v>
      </c>
      <c r="E331" s="7">
        <v>1</v>
      </c>
      <c r="F331" s="5">
        <v>1470.55</v>
      </c>
    </row>
    <row r="332" spans="1:6" x14ac:dyDescent="0.25">
      <c r="A332" s="2">
        <v>603409</v>
      </c>
      <c r="B332" t="s">
        <v>327</v>
      </c>
      <c r="C332" s="5">
        <v>34253.870000000003</v>
      </c>
      <c r="D332" s="5">
        <v>0</v>
      </c>
      <c r="E332" s="7">
        <v>1</v>
      </c>
      <c r="F332" s="5">
        <v>34253.870000000003</v>
      </c>
    </row>
    <row r="333" spans="1:6" x14ac:dyDescent="0.25">
      <c r="A333" s="2">
        <v>604795</v>
      </c>
      <c r="B333" t="s">
        <v>328</v>
      </c>
      <c r="C333" s="5">
        <v>139.26</v>
      </c>
      <c r="D333" s="5">
        <v>0</v>
      </c>
      <c r="E333" s="7">
        <v>1</v>
      </c>
      <c r="F333" s="5">
        <v>139.26</v>
      </c>
    </row>
    <row r="334" spans="1:6" x14ac:dyDescent="0.25">
      <c r="A334" s="2">
        <v>610154</v>
      </c>
      <c r="B334" t="s">
        <v>329</v>
      </c>
      <c r="C334" s="5">
        <v>20090.89</v>
      </c>
      <c r="D334" s="5">
        <v>0</v>
      </c>
      <c r="E334" s="7">
        <v>1</v>
      </c>
      <c r="F334" s="5">
        <v>20090.89</v>
      </c>
    </row>
    <row r="335" spans="1:6" x14ac:dyDescent="0.25">
      <c r="A335" s="2">
        <v>610485</v>
      </c>
      <c r="B335" t="s">
        <v>330</v>
      </c>
      <c r="C335" s="5">
        <v>9296.14</v>
      </c>
      <c r="D335" s="5">
        <v>0</v>
      </c>
      <c r="E335" s="7">
        <v>1</v>
      </c>
      <c r="F335" s="5">
        <v>9296.14</v>
      </c>
    </row>
    <row r="336" spans="1:6" x14ac:dyDescent="0.25">
      <c r="A336" s="2">
        <v>611600</v>
      </c>
      <c r="B336" t="s">
        <v>331</v>
      </c>
      <c r="C336" s="5">
        <v>2054.61</v>
      </c>
      <c r="D336" s="5">
        <v>0</v>
      </c>
      <c r="E336" s="7">
        <v>1</v>
      </c>
      <c r="F336" s="5">
        <v>2054.61</v>
      </c>
    </row>
    <row r="337" spans="1:6" x14ac:dyDescent="0.25">
      <c r="A337" s="2">
        <v>612009</v>
      </c>
      <c r="B337" t="s">
        <v>332</v>
      </c>
      <c r="C337" s="5">
        <v>4665.22</v>
      </c>
      <c r="D337" s="5">
        <v>0</v>
      </c>
      <c r="E337" s="7">
        <v>1</v>
      </c>
      <c r="F337" s="5">
        <v>4665.22</v>
      </c>
    </row>
    <row r="338" spans="1:6" x14ac:dyDescent="0.25">
      <c r="A338" s="2">
        <v>612632</v>
      </c>
      <c r="B338" t="s">
        <v>333</v>
      </c>
      <c r="C338" s="5">
        <v>2812.23</v>
      </c>
      <c r="D338" s="5">
        <v>0</v>
      </c>
      <c r="E338" s="7">
        <v>1</v>
      </c>
      <c r="F338" s="5">
        <v>2812.23</v>
      </c>
    </row>
    <row r="339" spans="1:6" x14ac:dyDescent="0.25">
      <c r="A339" s="2">
        <v>614186</v>
      </c>
      <c r="B339" t="s">
        <v>334</v>
      </c>
      <c r="C339" s="5">
        <v>6067.18</v>
      </c>
      <c r="D339" s="5">
        <v>0</v>
      </c>
      <c r="E339" s="7">
        <v>1</v>
      </c>
      <c r="F339" s="5">
        <v>6067.18</v>
      </c>
    </row>
    <row r="340" spans="1:6" x14ac:dyDescent="0.25">
      <c r="A340" s="2">
        <v>616426</v>
      </c>
      <c r="B340" t="s">
        <v>335</v>
      </c>
      <c r="C340" s="5">
        <v>4840.8500000000004</v>
      </c>
      <c r="D340" s="5">
        <v>0</v>
      </c>
      <c r="E340" s="7">
        <v>1</v>
      </c>
      <c r="F340" s="5">
        <v>4840.8500000000004</v>
      </c>
    </row>
    <row r="341" spans="1:6" x14ac:dyDescent="0.25">
      <c r="A341" s="2">
        <v>621421</v>
      </c>
      <c r="B341" t="s">
        <v>336</v>
      </c>
      <c r="C341" s="5">
        <v>1810.39</v>
      </c>
      <c r="D341" s="5">
        <v>0</v>
      </c>
      <c r="E341" s="7">
        <v>1</v>
      </c>
      <c r="F341" s="5">
        <v>1810.39</v>
      </c>
    </row>
    <row r="342" spans="1:6" x14ac:dyDescent="0.25">
      <c r="A342" s="2">
        <v>622541</v>
      </c>
      <c r="B342" t="s">
        <v>337</v>
      </c>
      <c r="C342" s="5">
        <v>4292.13</v>
      </c>
      <c r="D342" s="5">
        <v>0</v>
      </c>
      <c r="E342" s="7">
        <v>1</v>
      </c>
      <c r="F342" s="5">
        <v>4292.13</v>
      </c>
    </row>
    <row r="343" spans="1:6" x14ac:dyDescent="0.25">
      <c r="A343" s="2">
        <v>622863</v>
      </c>
      <c r="B343" t="s">
        <v>338</v>
      </c>
      <c r="C343" s="5">
        <v>683.83</v>
      </c>
      <c r="D343" s="5">
        <v>0</v>
      </c>
      <c r="E343" s="7">
        <v>1</v>
      </c>
      <c r="F343" s="5">
        <v>683.83</v>
      </c>
    </row>
    <row r="344" spans="1:6" x14ac:dyDescent="0.25">
      <c r="A344" s="2">
        <v>625960</v>
      </c>
      <c r="B344" t="s">
        <v>339</v>
      </c>
      <c r="C344" s="5">
        <v>3444.1</v>
      </c>
      <c r="D344" s="5">
        <v>0</v>
      </c>
      <c r="E344" s="7">
        <v>1</v>
      </c>
      <c r="F344" s="5">
        <v>3444.1</v>
      </c>
    </row>
    <row r="345" spans="1:6" x14ac:dyDescent="0.25">
      <c r="A345" s="2">
        <v>625985</v>
      </c>
      <c r="B345" t="s">
        <v>340</v>
      </c>
      <c r="C345" s="5">
        <v>5435.31</v>
      </c>
      <c r="D345" s="5">
        <v>0</v>
      </c>
      <c r="E345" s="7">
        <v>1</v>
      </c>
      <c r="F345" s="5">
        <v>5435.31</v>
      </c>
    </row>
    <row r="346" spans="1:6" x14ac:dyDescent="0.25">
      <c r="A346" s="2">
        <v>626321</v>
      </c>
      <c r="B346" t="s">
        <v>341</v>
      </c>
      <c r="C346" s="5">
        <v>7344.42</v>
      </c>
      <c r="D346" s="5">
        <v>0</v>
      </c>
      <c r="E346" s="7">
        <v>1</v>
      </c>
      <c r="F346" s="5">
        <v>7344.42</v>
      </c>
    </row>
    <row r="347" spans="1:6" x14ac:dyDescent="0.25">
      <c r="A347" s="2">
        <v>630616</v>
      </c>
      <c r="B347" t="s">
        <v>342</v>
      </c>
      <c r="C347" s="5">
        <v>170.44</v>
      </c>
      <c r="D347" s="5">
        <v>0</v>
      </c>
      <c r="E347" s="7">
        <v>1</v>
      </c>
      <c r="F347" s="5">
        <v>170.44</v>
      </c>
    </row>
    <row r="348" spans="1:6" x14ac:dyDescent="0.25">
      <c r="A348" s="2">
        <v>631526</v>
      </c>
      <c r="B348" t="s">
        <v>343</v>
      </c>
      <c r="C348" s="5">
        <v>6821.67</v>
      </c>
      <c r="D348" s="5">
        <v>0</v>
      </c>
      <c r="E348" s="7">
        <v>1</v>
      </c>
      <c r="F348" s="5">
        <v>6821.67</v>
      </c>
    </row>
    <row r="349" spans="1:6" x14ac:dyDescent="0.25">
      <c r="A349" s="2">
        <v>631848</v>
      </c>
      <c r="B349" t="s">
        <v>344</v>
      </c>
      <c r="C349" s="5">
        <v>276.44</v>
      </c>
      <c r="D349" s="5">
        <v>0</v>
      </c>
      <c r="E349" s="7">
        <v>1</v>
      </c>
      <c r="F349" s="5">
        <v>276.44</v>
      </c>
    </row>
    <row r="350" spans="1:6" x14ac:dyDescent="0.25">
      <c r="A350" s="2">
        <v>634330</v>
      </c>
      <c r="B350" t="s">
        <v>345</v>
      </c>
      <c r="C350" s="5">
        <v>195.38</v>
      </c>
      <c r="D350" s="5">
        <v>0</v>
      </c>
      <c r="E350" s="7">
        <v>1</v>
      </c>
      <c r="F350" s="5">
        <v>195.38</v>
      </c>
    </row>
    <row r="351" spans="1:6" x14ac:dyDescent="0.25">
      <c r="A351" s="2">
        <v>636720</v>
      </c>
      <c r="B351" t="s">
        <v>346</v>
      </c>
      <c r="C351" s="5">
        <v>4759.8</v>
      </c>
      <c r="D351" s="5">
        <v>0</v>
      </c>
      <c r="E351" s="7">
        <v>1</v>
      </c>
      <c r="F351" s="5">
        <v>4759.8</v>
      </c>
    </row>
    <row r="352" spans="1:6" x14ac:dyDescent="0.25">
      <c r="A352" s="2">
        <v>641380</v>
      </c>
      <c r="B352" t="s">
        <v>347</v>
      </c>
      <c r="C352" s="5">
        <v>55306.07</v>
      </c>
      <c r="D352" s="5">
        <v>0</v>
      </c>
      <c r="E352" s="7">
        <v>1</v>
      </c>
      <c r="F352" s="5">
        <v>55306.07</v>
      </c>
    </row>
    <row r="353" spans="1:6" x14ac:dyDescent="0.25">
      <c r="A353" s="2">
        <v>641540</v>
      </c>
      <c r="B353" t="s">
        <v>348</v>
      </c>
      <c r="C353" s="5">
        <v>6412.21</v>
      </c>
      <c r="D353" s="5">
        <v>0</v>
      </c>
      <c r="E353" s="7">
        <v>1</v>
      </c>
      <c r="F353" s="5">
        <v>6412.21</v>
      </c>
    </row>
    <row r="354" spans="1:6" x14ac:dyDescent="0.25">
      <c r="A354" s="2">
        <v>641638</v>
      </c>
      <c r="B354" t="s">
        <v>349</v>
      </c>
      <c r="C354" s="5">
        <v>28675.14</v>
      </c>
      <c r="D354" s="5">
        <v>0</v>
      </c>
      <c r="E354" s="7">
        <v>1</v>
      </c>
      <c r="F354" s="5">
        <v>28675.14</v>
      </c>
    </row>
    <row r="355" spans="1:6" x14ac:dyDescent="0.25">
      <c r="A355" s="2">
        <v>641870</v>
      </c>
      <c r="B355" t="s">
        <v>350</v>
      </c>
      <c r="C355" s="5">
        <v>180.83</v>
      </c>
      <c r="D355" s="5">
        <v>0</v>
      </c>
      <c r="E355" s="7">
        <v>1</v>
      </c>
      <c r="F355" s="5">
        <v>180.83</v>
      </c>
    </row>
    <row r="356" spans="1:6" x14ac:dyDescent="0.25">
      <c r="A356" s="2">
        <v>642044</v>
      </c>
      <c r="B356" t="s">
        <v>351</v>
      </c>
      <c r="C356" s="5">
        <v>24.94</v>
      </c>
      <c r="D356" s="5">
        <v>0</v>
      </c>
      <c r="E356" s="7">
        <v>1</v>
      </c>
      <c r="F356" s="5">
        <v>24.94</v>
      </c>
    </row>
    <row r="357" spans="1:6" x14ac:dyDescent="0.25">
      <c r="A357" s="2">
        <v>642051</v>
      </c>
      <c r="B357" t="s">
        <v>352</v>
      </c>
      <c r="C357" s="5">
        <v>2050.4499999999998</v>
      </c>
      <c r="D357" s="5">
        <v>0</v>
      </c>
      <c r="E357" s="7">
        <v>1</v>
      </c>
      <c r="F357" s="5">
        <v>2050.4499999999998</v>
      </c>
    </row>
    <row r="358" spans="1:6" x14ac:dyDescent="0.25">
      <c r="A358" s="2">
        <v>642885</v>
      </c>
      <c r="B358" t="s">
        <v>353</v>
      </c>
      <c r="C358" s="5">
        <v>28595.119999999999</v>
      </c>
      <c r="D358" s="5">
        <v>0</v>
      </c>
      <c r="E358" s="7">
        <v>1</v>
      </c>
      <c r="F358" s="5">
        <v>28595.119999999999</v>
      </c>
    </row>
    <row r="359" spans="1:6" x14ac:dyDescent="0.25">
      <c r="A359" s="2">
        <v>643087</v>
      </c>
      <c r="B359" t="s">
        <v>354</v>
      </c>
      <c r="C359" s="5">
        <v>209.93</v>
      </c>
      <c r="D359" s="5">
        <v>0</v>
      </c>
      <c r="E359" s="7">
        <v>1</v>
      </c>
      <c r="F359" s="5">
        <v>209.93</v>
      </c>
    </row>
    <row r="360" spans="1:6" x14ac:dyDescent="0.25">
      <c r="A360" s="2">
        <v>643094</v>
      </c>
      <c r="B360" t="s">
        <v>355</v>
      </c>
      <c r="C360" s="5">
        <v>39.49</v>
      </c>
      <c r="D360" s="5">
        <v>0</v>
      </c>
      <c r="E360" s="7">
        <v>1</v>
      </c>
      <c r="F360" s="5">
        <v>39.49</v>
      </c>
    </row>
    <row r="361" spans="1:6" x14ac:dyDescent="0.25">
      <c r="A361" s="2">
        <v>645258</v>
      </c>
      <c r="B361" t="s">
        <v>356</v>
      </c>
      <c r="C361" s="5">
        <v>517.54999999999995</v>
      </c>
      <c r="D361" s="5">
        <v>0</v>
      </c>
      <c r="E361" s="7">
        <v>1</v>
      </c>
      <c r="F361" s="5">
        <v>517.54999999999995</v>
      </c>
    </row>
    <row r="362" spans="1:6" x14ac:dyDescent="0.25">
      <c r="A362" s="2">
        <v>646022</v>
      </c>
      <c r="B362" t="s">
        <v>357</v>
      </c>
      <c r="C362" s="5">
        <v>7930.56</v>
      </c>
      <c r="D362" s="5">
        <v>0</v>
      </c>
      <c r="E362" s="7">
        <v>1</v>
      </c>
      <c r="F362" s="5">
        <v>7930.56</v>
      </c>
    </row>
    <row r="363" spans="1:6" x14ac:dyDescent="0.25">
      <c r="A363" s="2">
        <v>646461</v>
      </c>
      <c r="B363" t="s">
        <v>358</v>
      </c>
      <c r="C363" s="5">
        <v>11933.77</v>
      </c>
      <c r="D363" s="5">
        <v>0</v>
      </c>
      <c r="E363" s="7">
        <v>1</v>
      </c>
      <c r="F363" s="5">
        <v>11933.77</v>
      </c>
    </row>
    <row r="364" spans="1:6" x14ac:dyDescent="0.25">
      <c r="A364" s="2">
        <v>646482</v>
      </c>
      <c r="B364" t="s">
        <v>359</v>
      </c>
      <c r="C364" s="5">
        <v>3421.23</v>
      </c>
      <c r="D364" s="5">
        <v>0</v>
      </c>
      <c r="E364" s="7">
        <v>1</v>
      </c>
      <c r="F364" s="5">
        <v>3421.23</v>
      </c>
    </row>
    <row r="365" spans="1:6" x14ac:dyDescent="0.25">
      <c r="A365" s="2">
        <v>650441</v>
      </c>
      <c r="B365" t="s">
        <v>360</v>
      </c>
      <c r="C365" s="5">
        <v>245.27</v>
      </c>
      <c r="D365" s="5">
        <v>0</v>
      </c>
      <c r="E365" s="7">
        <v>1</v>
      </c>
      <c r="F365" s="5">
        <v>245.27</v>
      </c>
    </row>
    <row r="366" spans="1:6" x14ac:dyDescent="0.25">
      <c r="A366" s="2">
        <v>653654</v>
      </c>
      <c r="B366" t="s">
        <v>361</v>
      </c>
      <c r="C366" s="5">
        <v>10315.65</v>
      </c>
      <c r="D366" s="5">
        <v>0</v>
      </c>
      <c r="E366" s="7">
        <v>1</v>
      </c>
      <c r="F366" s="5">
        <v>10315.65</v>
      </c>
    </row>
    <row r="367" spans="1:6" x14ac:dyDescent="0.25">
      <c r="A367" s="2">
        <v>655306</v>
      </c>
      <c r="B367" t="s">
        <v>362</v>
      </c>
      <c r="C367" s="5">
        <v>1009.11</v>
      </c>
      <c r="D367" s="5">
        <v>0</v>
      </c>
      <c r="E367" s="7">
        <v>1</v>
      </c>
      <c r="F367" s="5">
        <v>1009.11</v>
      </c>
    </row>
    <row r="368" spans="1:6" x14ac:dyDescent="0.25">
      <c r="A368" s="2">
        <v>655474</v>
      </c>
      <c r="B368" t="s">
        <v>363</v>
      </c>
      <c r="C368" s="5">
        <v>7246.73</v>
      </c>
      <c r="D368" s="5">
        <v>0</v>
      </c>
      <c r="E368" s="7">
        <v>1</v>
      </c>
      <c r="F368" s="5">
        <v>7246.73</v>
      </c>
    </row>
    <row r="369" spans="1:6" x14ac:dyDescent="0.25">
      <c r="A369" s="2">
        <v>661687</v>
      </c>
      <c r="B369" t="s">
        <v>364</v>
      </c>
      <c r="C369" s="5">
        <v>456.23</v>
      </c>
      <c r="D369" s="5">
        <v>0</v>
      </c>
      <c r="E369" s="7">
        <v>1</v>
      </c>
      <c r="F369" s="5">
        <v>456.23</v>
      </c>
    </row>
    <row r="370" spans="1:6" x14ac:dyDescent="0.25">
      <c r="A370" s="2">
        <v>662058</v>
      </c>
      <c r="B370" t="s">
        <v>365</v>
      </c>
      <c r="C370" s="5">
        <v>135169.76</v>
      </c>
      <c r="D370" s="5">
        <v>0</v>
      </c>
      <c r="E370" s="7">
        <v>1</v>
      </c>
      <c r="F370" s="5">
        <v>135169.76</v>
      </c>
    </row>
    <row r="371" spans="1:6" x14ac:dyDescent="0.25">
      <c r="A371" s="2">
        <v>662443</v>
      </c>
      <c r="B371" t="s">
        <v>366</v>
      </c>
      <c r="C371" s="5">
        <v>37298.89</v>
      </c>
      <c r="D371" s="5">
        <v>0</v>
      </c>
      <c r="E371" s="7">
        <v>1</v>
      </c>
      <c r="F371" s="5">
        <v>37298.89</v>
      </c>
    </row>
    <row r="372" spans="1:6" x14ac:dyDescent="0.25">
      <c r="A372" s="2">
        <v>662570</v>
      </c>
      <c r="B372" t="s">
        <v>367</v>
      </c>
      <c r="C372" s="5">
        <v>3281.98</v>
      </c>
      <c r="D372" s="5">
        <v>0</v>
      </c>
      <c r="E372" s="7">
        <v>1</v>
      </c>
      <c r="F372" s="5">
        <v>3281.98</v>
      </c>
    </row>
    <row r="373" spans="1:6" x14ac:dyDescent="0.25">
      <c r="A373" s="2">
        <v>662800</v>
      </c>
      <c r="B373" t="s">
        <v>368</v>
      </c>
      <c r="C373" s="5">
        <v>13108.13</v>
      </c>
      <c r="D373" s="5">
        <v>0</v>
      </c>
      <c r="E373" s="7">
        <v>1</v>
      </c>
      <c r="F373" s="5">
        <v>13108.13</v>
      </c>
    </row>
    <row r="374" spans="1:6" x14ac:dyDescent="0.25">
      <c r="A374" s="2">
        <v>665390</v>
      </c>
      <c r="B374" t="s">
        <v>369</v>
      </c>
      <c r="C374" s="5">
        <v>31600.65</v>
      </c>
      <c r="D374" s="5">
        <v>0</v>
      </c>
      <c r="E374" s="7">
        <v>1</v>
      </c>
      <c r="F374" s="5">
        <v>31600.65</v>
      </c>
    </row>
    <row r="375" spans="1:6" x14ac:dyDescent="0.25">
      <c r="A375" s="2">
        <v>666307</v>
      </c>
      <c r="B375" t="s">
        <v>370</v>
      </c>
      <c r="C375" s="5">
        <v>127112.41</v>
      </c>
      <c r="D375" s="5">
        <v>0</v>
      </c>
      <c r="E375" s="7">
        <v>1</v>
      </c>
      <c r="F375" s="5">
        <v>127112.41</v>
      </c>
    </row>
    <row r="376" spans="1:6" x14ac:dyDescent="0.25">
      <c r="A376" s="2">
        <v>670714</v>
      </c>
      <c r="B376" t="s">
        <v>371</v>
      </c>
      <c r="C376" s="5">
        <v>1068799.7</v>
      </c>
      <c r="D376" s="5">
        <v>0</v>
      </c>
      <c r="E376" s="7">
        <v>1</v>
      </c>
      <c r="F376" s="5">
        <v>1068799.7</v>
      </c>
    </row>
    <row r="377" spans="1:6" x14ac:dyDescent="0.25">
      <c r="A377" s="2">
        <v>671376</v>
      </c>
      <c r="B377" t="s">
        <v>372</v>
      </c>
      <c r="C377" s="5">
        <v>84206.73</v>
      </c>
      <c r="D377" s="5">
        <v>0</v>
      </c>
      <c r="E377" s="7">
        <v>1</v>
      </c>
      <c r="F377" s="5">
        <v>84206.73</v>
      </c>
    </row>
    <row r="378" spans="1:6" x14ac:dyDescent="0.25">
      <c r="A378" s="2">
        <v>672420</v>
      </c>
      <c r="B378" t="s">
        <v>373</v>
      </c>
      <c r="C378" s="5">
        <v>186571.34</v>
      </c>
      <c r="D378" s="5">
        <v>0</v>
      </c>
      <c r="E378" s="7">
        <v>1</v>
      </c>
      <c r="F378" s="5">
        <v>186571.34</v>
      </c>
    </row>
    <row r="379" spans="1:6" x14ac:dyDescent="0.25">
      <c r="A379" s="2">
        <v>672460</v>
      </c>
      <c r="B379" t="s">
        <v>374</v>
      </c>
      <c r="C379" s="5">
        <v>84395.88</v>
      </c>
      <c r="D379" s="5">
        <v>0</v>
      </c>
      <c r="E379" s="7">
        <v>1</v>
      </c>
      <c r="F379" s="5">
        <v>84395.88</v>
      </c>
    </row>
    <row r="380" spans="1:6" x14ac:dyDescent="0.25">
      <c r="A380" s="2">
        <v>673122</v>
      </c>
      <c r="B380" t="s">
        <v>375</v>
      </c>
      <c r="C380" s="5">
        <v>183.95</v>
      </c>
      <c r="D380" s="5">
        <v>0</v>
      </c>
      <c r="E380" s="7">
        <v>1</v>
      </c>
      <c r="F380" s="5">
        <v>183.95</v>
      </c>
    </row>
    <row r="381" spans="1:6" x14ac:dyDescent="0.25">
      <c r="A381" s="2">
        <v>673437</v>
      </c>
      <c r="B381" t="s">
        <v>376</v>
      </c>
      <c r="C381" s="5">
        <v>325583.24</v>
      </c>
      <c r="D381" s="5">
        <v>0</v>
      </c>
      <c r="E381" s="7">
        <v>1</v>
      </c>
      <c r="F381" s="5">
        <v>325583.24</v>
      </c>
    </row>
    <row r="382" spans="1:6" x14ac:dyDescent="0.25">
      <c r="A382" s="2">
        <v>673510</v>
      </c>
      <c r="B382" t="s">
        <v>377</v>
      </c>
      <c r="C382" s="5">
        <v>70.67</v>
      </c>
      <c r="D382" s="5">
        <v>0</v>
      </c>
      <c r="E382" s="7">
        <v>1</v>
      </c>
      <c r="F382" s="5">
        <v>70.67</v>
      </c>
    </row>
    <row r="383" spans="1:6" x14ac:dyDescent="0.25">
      <c r="A383" s="2">
        <v>673514</v>
      </c>
      <c r="B383" t="s">
        <v>378</v>
      </c>
      <c r="C383" s="5">
        <v>1400.92</v>
      </c>
      <c r="D383" s="5">
        <v>0</v>
      </c>
      <c r="E383" s="7">
        <v>1</v>
      </c>
      <c r="F383" s="5">
        <v>1400.92</v>
      </c>
    </row>
    <row r="384" spans="1:6" x14ac:dyDescent="0.25">
      <c r="A384" s="2">
        <v>673528</v>
      </c>
      <c r="B384" t="s">
        <v>379</v>
      </c>
      <c r="C384" s="5">
        <v>3208.18</v>
      </c>
      <c r="D384" s="5">
        <v>0</v>
      </c>
      <c r="E384" s="7">
        <v>1</v>
      </c>
      <c r="F384" s="5">
        <v>3208.18</v>
      </c>
    </row>
    <row r="385" spans="1:6" x14ac:dyDescent="0.25">
      <c r="A385" s="2">
        <v>673542</v>
      </c>
      <c r="B385" t="s">
        <v>380</v>
      </c>
      <c r="C385" s="5">
        <v>162.12</v>
      </c>
      <c r="D385" s="5">
        <v>0</v>
      </c>
      <c r="E385" s="7">
        <v>1</v>
      </c>
      <c r="F385" s="5">
        <v>162.12</v>
      </c>
    </row>
    <row r="386" spans="1:6" x14ac:dyDescent="0.25">
      <c r="A386" s="2">
        <v>673822</v>
      </c>
      <c r="B386" t="s">
        <v>381</v>
      </c>
      <c r="C386" s="5">
        <v>24932.79</v>
      </c>
      <c r="D386" s="5">
        <v>0</v>
      </c>
      <c r="E386" s="7">
        <v>1</v>
      </c>
      <c r="F386" s="5">
        <v>24932.79</v>
      </c>
    </row>
    <row r="387" spans="1:6" x14ac:dyDescent="0.25">
      <c r="A387" s="2">
        <v>673857</v>
      </c>
      <c r="B387" t="s">
        <v>382</v>
      </c>
      <c r="C387" s="5">
        <v>25427.47</v>
      </c>
      <c r="D387" s="5">
        <v>0</v>
      </c>
      <c r="E387" s="7">
        <v>1</v>
      </c>
      <c r="F387" s="5">
        <v>25427.47</v>
      </c>
    </row>
    <row r="388" spans="1:6" x14ac:dyDescent="0.25">
      <c r="A388" s="2">
        <v>673862</v>
      </c>
      <c r="B388" t="s">
        <v>383</v>
      </c>
      <c r="C388" s="5">
        <v>69522.05</v>
      </c>
      <c r="D388" s="5">
        <v>0</v>
      </c>
      <c r="E388" s="7">
        <v>1</v>
      </c>
      <c r="F388" s="5">
        <v>69522.05</v>
      </c>
    </row>
    <row r="389" spans="1:6" x14ac:dyDescent="0.25">
      <c r="A389" s="2">
        <v>673925</v>
      </c>
      <c r="B389" t="s">
        <v>384</v>
      </c>
      <c r="C389" s="5">
        <v>327391.53999999998</v>
      </c>
      <c r="D389" s="5">
        <v>0</v>
      </c>
      <c r="E389" s="7">
        <v>1</v>
      </c>
      <c r="F389" s="5">
        <v>327391.53999999998</v>
      </c>
    </row>
    <row r="390" spans="1:6" x14ac:dyDescent="0.25">
      <c r="A390" s="2">
        <v>673976</v>
      </c>
      <c r="B390" t="s">
        <v>385</v>
      </c>
      <c r="C390" s="5">
        <v>0</v>
      </c>
      <c r="D390" s="5">
        <v>0</v>
      </c>
      <c r="E390" s="7">
        <v>1</v>
      </c>
      <c r="F390" s="5">
        <v>0</v>
      </c>
    </row>
    <row r="391" spans="1:6" x14ac:dyDescent="0.25">
      <c r="A391" s="2">
        <v>674060</v>
      </c>
      <c r="B391" t="s">
        <v>386</v>
      </c>
      <c r="C391" s="5">
        <v>99826.75</v>
      </c>
      <c r="D391" s="5">
        <v>0</v>
      </c>
      <c r="E391" s="7">
        <v>1</v>
      </c>
      <c r="F391" s="5">
        <v>99826.75</v>
      </c>
    </row>
    <row r="392" spans="1:6" x14ac:dyDescent="0.25">
      <c r="A392" s="2">
        <v>674312</v>
      </c>
      <c r="B392" t="s">
        <v>387</v>
      </c>
      <c r="C392" s="5">
        <v>86196.91</v>
      </c>
      <c r="D392" s="5">
        <v>0</v>
      </c>
      <c r="E392" s="7">
        <v>1</v>
      </c>
      <c r="F392" s="5">
        <v>86196.91</v>
      </c>
    </row>
    <row r="393" spans="1:6" x14ac:dyDescent="0.25">
      <c r="A393" s="2">
        <v>676174</v>
      </c>
      <c r="B393" t="s">
        <v>388</v>
      </c>
      <c r="C393" s="5">
        <v>482037.99</v>
      </c>
      <c r="D393" s="5">
        <v>0</v>
      </c>
      <c r="E393" s="7">
        <v>1</v>
      </c>
      <c r="F393" s="5">
        <v>482037.99</v>
      </c>
    </row>
    <row r="394" spans="1:6" x14ac:dyDescent="0.25">
      <c r="A394" s="2">
        <v>681141</v>
      </c>
      <c r="B394" t="s">
        <v>389</v>
      </c>
      <c r="C394" s="5">
        <v>22059.24</v>
      </c>
      <c r="D394" s="5">
        <v>0</v>
      </c>
      <c r="E394" s="7">
        <v>1</v>
      </c>
      <c r="F394" s="5">
        <v>22059.24</v>
      </c>
    </row>
    <row r="395" spans="1:6" x14ac:dyDescent="0.25">
      <c r="A395" s="2">
        <v>682639</v>
      </c>
      <c r="B395" t="s">
        <v>390</v>
      </c>
      <c r="C395" s="5">
        <v>2907.84</v>
      </c>
      <c r="D395" s="5">
        <v>0</v>
      </c>
      <c r="E395" s="7">
        <v>1</v>
      </c>
      <c r="F395" s="5">
        <v>2907.84</v>
      </c>
    </row>
    <row r="396" spans="1:6" x14ac:dyDescent="0.25">
      <c r="A396" s="2">
        <v>683276</v>
      </c>
      <c r="B396" t="s">
        <v>391</v>
      </c>
      <c r="C396" s="5">
        <v>2940.06</v>
      </c>
      <c r="D396" s="5">
        <v>0</v>
      </c>
      <c r="E396" s="7">
        <v>1</v>
      </c>
      <c r="F396" s="5">
        <v>2940.06</v>
      </c>
    </row>
    <row r="397" spans="1:6" x14ac:dyDescent="0.25">
      <c r="A397" s="2">
        <v>683318</v>
      </c>
      <c r="B397" t="s">
        <v>392</v>
      </c>
      <c r="C397" s="5">
        <v>3764.18</v>
      </c>
      <c r="D397" s="5">
        <v>0</v>
      </c>
      <c r="E397" s="7">
        <v>1</v>
      </c>
      <c r="F397" s="5">
        <v>3764.18</v>
      </c>
    </row>
    <row r="398" spans="1:6" x14ac:dyDescent="0.25">
      <c r="A398" s="2">
        <v>683955</v>
      </c>
      <c r="B398" t="s">
        <v>393</v>
      </c>
      <c r="C398" s="5">
        <v>35674.53</v>
      </c>
      <c r="D398" s="5">
        <v>0</v>
      </c>
      <c r="E398" s="7">
        <v>1</v>
      </c>
      <c r="F398" s="5">
        <v>35674.53</v>
      </c>
    </row>
    <row r="399" spans="1:6" x14ac:dyDescent="0.25">
      <c r="A399" s="2">
        <v>686195</v>
      </c>
      <c r="B399" t="s">
        <v>394</v>
      </c>
      <c r="C399" s="5">
        <v>38290.339999999997</v>
      </c>
      <c r="D399" s="5">
        <v>0</v>
      </c>
      <c r="E399" s="7">
        <v>1</v>
      </c>
      <c r="F399" s="5">
        <v>38290.339999999997</v>
      </c>
    </row>
    <row r="400" spans="1:6" x14ac:dyDescent="0.25">
      <c r="A400" s="2">
        <v>686384</v>
      </c>
      <c r="B400" t="s">
        <v>395</v>
      </c>
      <c r="C400" s="5">
        <v>4256.79</v>
      </c>
      <c r="D400" s="5">
        <v>0</v>
      </c>
      <c r="E400" s="7">
        <v>1</v>
      </c>
      <c r="F400" s="5">
        <v>4256.79</v>
      </c>
    </row>
    <row r="401" spans="1:6" x14ac:dyDescent="0.25">
      <c r="A401" s="2">
        <v>694375</v>
      </c>
      <c r="B401" t="s">
        <v>396</v>
      </c>
      <c r="C401" s="5">
        <v>6441.31</v>
      </c>
      <c r="D401" s="5">
        <v>0</v>
      </c>
      <c r="E401" s="7">
        <v>1</v>
      </c>
      <c r="F401" s="5">
        <v>6441.31</v>
      </c>
    </row>
    <row r="402" spans="1:6" x14ac:dyDescent="0.25">
      <c r="A402" s="2">
        <v>696237</v>
      </c>
      <c r="B402" t="s">
        <v>397</v>
      </c>
      <c r="C402" s="5">
        <v>5007.13</v>
      </c>
      <c r="D402" s="5">
        <v>0</v>
      </c>
      <c r="E402" s="7">
        <v>1</v>
      </c>
      <c r="F402" s="5">
        <v>5007.13</v>
      </c>
    </row>
    <row r="403" spans="1:6" x14ac:dyDescent="0.25">
      <c r="A403" s="2">
        <v>696475</v>
      </c>
      <c r="B403" t="s">
        <v>398</v>
      </c>
      <c r="C403" s="5">
        <v>913.5</v>
      </c>
      <c r="D403" s="5">
        <v>0</v>
      </c>
      <c r="E403" s="7">
        <v>1</v>
      </c>
      <c r="F403" s="5">
        <v>913.5</v>
      </c>
    </row>
    <row r="404" spans="1:6" x14ac:dyDescent="0.25">
      <c r="A404" s="2">
        <v>703430</v>
      </c>
      <c r="B404" t="s">
        <v>399</v>
      </c>
      <c r="C404" s="5">
        <v>64898.400000000001</v>
      </c>
      <c r="D404" s="5">
        <v>0</v>
      </c>
      <c r="E404" s="7">
        <v>1</v>
      </c>
      <c r="F404" s="5">
        <v>64898.400000000001</v>
      </c>
    </row>
    <row r="405" spans="1:6" x14ac:dyDescent="0.25">
      <c r="A405" s="2">
        <v>703892</v>
      </c>
      <c r="B405" t="s">
        <v>400</v>
      </c>
      <c r="C405" s="5">
        <v>463786.58</v>
      </c>
      <c r="D405" s="5">
        <v>0</v>
      </c>
      <c r="E405" s="7">
        <v>1</v>
      </c>
      <c r="F405" s="5">
        <v>463786.58</v>
      </c>
    </row>
    <row r="406" spans="1:6" x14ac:dyDescent="0.25">
      <c r="A406" s="2">
        <v>704088</v>
      </c>
      <c r="B406" t="s">
        <v>401</v>
      </c>
      <c r="C406" s="5">
        <v>4183.01</v>
      </c>
      <c r="D406" s="5">
        <v>0</v>
      </c>
      <c r="E406" s="7">
        <v>1</v>
      </c>
      <c r="F406" s="5">
        <v>4183.01</v>
      </c>
    </row>
    <row r="407" spans="1:6" x14ac:dyDescent="0.25">
      <c r="A407" s="2">
        <v>704179</v>
      </c>
      <c r="B407" t="s">
        <v>402</v>
      </c>
      <c r="C407" s="5">
        <v>513057.7</v>
      </c>
      <c r="D407" s="5">
        <v>0</v>
      </c>
      <c r="E407" s="7">
        <v>1</v>
      </c>
      <c r="F407" s="5">
        <v>513057.7</v>
      </c>
    </row>
    <row r="408" spans="1:6" x14ac:dyDescent="0.25">
      <c r="A408" s="2">
        <v>706608</v>
      </c>
      <c r="B408" t="s">
        <v>403</v>
      </c>
      <c r="C408" s="5">
        <v>1943.41</v>
      </c>
      <c r="D408" s="5">
        <v>0</v>
      </c>
      <c r="E408" s="7">
        <v>1</v>
      </c>
      <c r="F408" s="5">
        <v>1943.41</v>
      </c>
    </row>
    <row r="409" spans="1:6" x14ac:dyDescent="0.25">
      <c r="A409" s="2">
        <v>710203</v>
      </c>
      <c r="B409" t="s">
        <v>404</v>
      </c>
      <c r="C409" s="5">
        <v>2411.0700000000002</v>
      </c>
      <c r="D409" s="5">
        <v>0</v>
      </c>
      <c r="E409" s="7">
        <v>1</v>
      </c>
      <c r="F409" s="5">
        <v>2411.0700000000002</v>
      </c>
    </row>
    <row r="410" spans="1:6" x14ac:dyDescent="0.25">
      <c r="A410" s="2">
        <v>713339</v>
      </c>
      <c r="B410" t="s">
        <v>405</v>
      </c>
      <c r="C410" s="5">
        <v>260825.13</v>
      </c>
      <c r="D410" s="5">
        <v>0</v>
      </c>
      <c r="E410" s="7">
        <v>1</v>
      </c>
      <c r="F410" s="5">
        <v>260825.13</v>
      </c>
    </row>
    <row r="411" spans="1:6" x14ac:dyDescent="0.25">
      <c r="A411" s="2">
        <v>713906</v>
      </c>
      <c r="B411" t="s">
        <v>406</v>
      </c>
      <c r="C411" s="5">
        <v>9775.24</v>
      </c>
      <c r="D411" s="5">
        <v>0</v>
      </c>
      <c r="E411" s="7">
        <v>1</v>
      </c>
      <c r="F411" s="5">
        <v>9775.24</v>
      </c>
    </row>
    <row r="412" spans="1:6" x14ac:dyDescent="0.25">
      <c r="A412" s="2">
        <v>714368</v>
      </c>
      <c r="B412" t="s">
        <v>407</v>
      </c>
      <c r="C412" s="5">
        <v>697.34</v>
      </c>
      <c r="D412" s="5">
        <v>0</v>
      </c>
      <c r="E412" s="7">
        <v>1</v>
      </c>
      <c r="F412" s="5">
        <v>697.34</v>
      </c>
    </row>
    <row r="413" spans="1:6" x14ac:dyDescent="0.25">
      <c r="A413" s="2">
        <v>714508</v>
      </c>
      <c r="B413" t="s">
        <v>408</v>
      </c>
      <c r="C413" s="5">
        <v>256.7</v>
      </c>
      <c r="D413" s="5">
        <v>0</v>
      </c>
      <c r="E413" s="7">
        <v>1</v>
      </c>
      <c r="F413" s="5">
        <v>256.7</v>
      </c>
    </row>
    <row r="414" spans="1:6" x14ac:dyDescent="0.25">
      <c r="A414" s="2">
        <v>716685</v>
      </c>
      <c r="B414" t="s">
        <v>409</v>
      </c>
      <c r="C414" s="5">
        <v>139644.79</v>
      </c>
      <c r="D414" s="5">
        <v>0</v>
      </c>
      <c r="E414" s="7">
        <v>1</v>
      </c>
      <c r="F414" s="5">
        <v>139644.79</v>
      </c>
    </row>
    <row r="415" spans="1:6" x14ac:dyDescent="0.25">
      <c r="A415" s="2">
        <v>723434</v>
      </c>
      <c r="B415" t="s">
        <v>410</v>
      </c>
      <c r="C415" s="5">
        <v>557.04</v>
      </c>
      <c r="D415" s="5">
        <v>0</v>
      </c>
      <c r="E415" s="7">
        <v>1</v>
      </c>
      <c r="F415" s="5">
        <v>557.04</v>
      </c>
    </row>
    <row r="416" spans="1:6" x14ac:dyDescent="0.25">
      <c r="A416" s="2" t="str">
        <f>"305054"</f>
        <v>305054</v>
      </c>
      <c r="B416" t="s">
        <v>419</v>
      </c>
      <c r="C416" s="5">
        <v>5672.26</v>
      </c>
      <c r="D416" s="5">
        <v>0</v>
      </c>
      <c r="E416" s="7">
        <v>1</v>
      </c>
      <c r="F416" s="5">
        <v>5672.26</v>
      </c>
    </row>
    <row r="417" spans="1:6" x14ac:dyDescent="0.25">
      <c r="A417" s="2" t="str">
        <f>"306545"</f>
        <v>306545</v>
      </c>
      <c r="B417" t="s">
        <v>420</v>
      </c>
      <c r="C417" s="5">
        <v>2732.21</v>
      </c>
      <c r="D417" s="5">
        <v>0</v>
      </c>
      <c r="E417" s="7">
        <v>1</v>
      </c>
      <c r="F417" s="5">
        <v>2732.21</v>
      </c>
    </row>
    <row r="418" spans="1:6" x14ac:dyDescent="0.25">
      <c r="A418" s="2" t="str">
        <f>"402177"</f>
        <v>402177</v>
      </c>
      <c r="B418" t="s">
        <v>421</v>
      </c>
      <c r="C418" s="5">
        <v>222305.12</v>
      </c>
      <c r="D418" s="5">
        <v>0</v>
      </c>
      <c r="E418" s="7">
        <v>1</v>
      </c>
      <c r="F418" s="5">
        <v>222305.12</v>
      </c>
    </row>
    <row r="419" spans="1:6" x14ac:dyDescent="0.25">
      <c r="A419" s="2" t="str">
        <f>"433647"</f>
        <v>433647</v>
      </c>
      <c r="B419" t="s">
        <v>422</v>
      </c>
      <c r="C419" s="5">
        <v>7865.09</v>
      </c>
      <c r="D419" s="5">
        <v>0</v>
      </c>
      <c r="E419" s="7">
        <v>1</v>
      </c>
      <c r="F419" s="5">
        <v>7865.09</v>
      </c>
    </row>
    <row r="420" spans="1:6" x14ac:dyDescent="0.25">
      <c r="A420" s="2" t="str">
        <f>"515852"</f>
        <v>515852</v>
      </c>
      <c r="B420" t="s">
        <v>423</v>
      </c>
      <c r="C420" s="5">
        <v>22696.3</v>
      </c>
      <c r="D420" s="5">
        <v>0</v>
      </c>
      <c r="E420" s="7">
        <v>1</v>
      </c>
      <c r="F420" s="5">
        <v>22696.3</v>
      </c>
    </row>
    <row r="421" spans="1:6" x14ac:dyDescent="0.25">
      <c r="A421" s="2" t="str">
        <f>"516083"</f>
        <v>516083</v>
      </c>
      <c r="B421" t="s">
        <v>424</v>
      </c>
      <c r="C421" s="5">
        <v>5430.11</v>
      </c>
      <c r="D421" s="5">
        <v>0</v>
      </c>
      <c r="E421" s="7">
        <v>1</v>
      </c>
      <c r="F421" s="5">
        <v>5430.11</v>
      </c>
    </row>
    <row r="422" spans="1:6" x14ac:dyDescent="0.25">
      <c r="A422" s="2" t="str">
        <f>"642884"</f>
        <v>642884</v>
      </c>
      <c r="B422" t="s">
        <v>425</v>
      </c>
      <c r="C422" s="5">
        <v>20179.23</v>
      </c>
      <c r="D422" s="5">
        <v>0</v>
      </c>
      <c r="E422" s="7">
        <v>1</v>
      </c>
      <c r="F422" s="5">
        <v>20179.23</v>
      </c>
    </row>
    <row r="423" spans="1:6" x14ac:dyDescent="0.25">
      <c r="A423" s="2" t="str">
        <f>"646013"</f>
        <v>646013</v>
      </c>
      <c r="B423" t="s">
        <v>426</v>
      </c>
      <c r="C423" s="5">
        <v>4616.38</v>
      </c>
      <c r="D423" s="5">
        <v>0</v>
      </c>
      <c r="E423" s="7">
        <v>1</v>
      </c>
      <c r="F423" s="5">
        <v>4616.38</v>
      </c>
    </row>
    <row r="424" spans="1:6" x14ac:dyDescent="0.25">
      <c r="A424" s="2" t="str">
        <f>"662436"</f>
        <v>662436</v>
      </c>
      <c r="B424" t="s">
        <v>427</v>
      </c>
      <c r="C424" s="5">
        <v>24615.81</v>
      </c>
      <c r="D424" s="5">
        <v>0</v>
      </c>
      <c r="E424" s="7">
        <v>1</v>
      </c>
      <c r="F424" s="5">
        <v>24615.81</v>
      </c>
    </row>
    <row r="425" spans="1:6" x14ac:dyDescent="0.25">
      <c r="A425" s="2" t="str">
        <f>"672450"</f>
        <v>672450</v>
      </c>
      <c r="B425" t="s">
        <v>428</v>
      </c>
      <c r="C425" s="5">
        <v>96575.96</v>
      </c>
      <c r="D425" s="5">
        <v>0</v>
      </c>
      <c r="E425" s="7">
        <v>1</v>
      </c>
      <c r="F425" s="5">
        <v>96575.96</v>
      </c>
    </row>
    <row r="426" spans="1:6" s="3" customFormat="1" x14ac:dyDescent="0.25">
      <c r="A426" s="9"/>
      <c r="B426" s="3" t="s">
        <v>429</v>
      </c>
      <c r="C426" s="12">
        <f>SUM(C5:C425)</f>
        <v>33351680.970000017</v>
      </c>
      <c r="D426" s="12">
        <f>SUM(D5:D425)</f>
        <v>0</v>
      </c>
      <c r="E426" s="12"/>
      <c r="F426" s="12">
        <f t="shared" ref="F426" si="0">SUM(F5:F425)</f>
        <v>33351680.970000017</v>
      </c>
    </row>
  </sheetData>
  <autoFilter ref="A4:F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2019</_x002e_DocumentYear>
    <_dlc_DocId xmlns="bb65cc95-6d4e-4879-a879-9838761499af">33E6D4FPPFNA-524576021-592</_dlc_DocId>
    <_dlc_DocIdUrl xmlns="bb65cc95-6d4e-4879-a879-9838761499af">
      <Url>http://apwmad0p7106:9444/_layouts/15/DocIdRedir.aspx?ID=33E6D4FPPFNA-524576021-592</Url>
      <Description>33E6D4FPPFNA-524576021-592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A22F9-F88C-4443-993B-EA022244D7DE}"/>
</file>

<file path=customXml/itemProps2.xml><?xml version="1.0" encoding="utf-8"?>
<ds:datastoreItem xmlns:ds="http://schemas.openxmlformats.org/officeDocument/2006/customXml" ds:itemID="{DD66F1D5-1D09-475A-8122-2D614C227BC1}"/>
</file>

<file path=customXml/itemProps3.xml><?xml version="1.0" encoding="utf-8"?>
<ds:datastoreItem xmlns:ds="http://schemas.openxmlformats.org/officeDocument/2006/customXml" ds:itemID="{85FC2D76-C0E9-4661-B3C3-824351A85F16}"/>
</file>

<file path=customXml/itemProps4.xml><?xml version="1.0" encoding="utf-8"?>
<ds:datastoreItem xmlns:ds="http://schemas.openxmlformats.org/officeDocument/2006/customXml" ds:itemID="{1CB25902-8B64-48BB-AA8A-C973952C3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Districts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Exempt Computer Aid Payment Estimates - School Districts</dc:title>
  <dc:creator>Foy, Valeah R - DOR</dc:creator>
  <cp:lastModifiedBy>Foy, Valeah R</cp:lastModifiedBy>
  <dcterms:created xsi:type="dcterms:W3CDTF">2019-09-30T16:45:21Z</dcterms:created>
  <dcterms:modified xsi:type="dcterms:W3CDTF">2019-09-30T17:14:19Z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a3e97f75-5c70-435d-90c1-eeb98475ea1a</vt:lpwstr>
  </property>
</Properties>
</file>