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RevAcctg\Reconciliations\Monthly Distributions\zCY 2024\12 Dec\Website\"/>
    </mc:Choice>
  </mc:AlternateContent>
  <xr:revisionPtr revIDLastSave="0" documentId="13_ncr:1_{B165D2FE-0F83-47AB-BC9D-F259CCBC98E4}" xr6:coauthVersionLast="47" xr6:coauthVersionMax="47" xr10:uidLastSave="{00000000-0000-0000-0000-000000000000}"/>
  <bookViews>
    <workbookView xWindow="28935" yWindow="9585" windowWidth="28470" windowHeight="7725" xr2:uid="{00000000-000D-0000-FFFF-FFFF00000000}"/>
  </bookViews>
  <sheets>
    <sheet name="Counties with &gt; 0.5% Sales Tax" sheetId="1" r:id="rId1"/>
  </sheets>
  <definedNames>
    <definedName name="_xlnm.Print_Area" localSheetId="0">'Counties with &gt; 0.5% Sales Tax'!$A$1:$N$11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8" i="1"/>
  <c r="M8" i="1"/>
  <c r="M11" i="1" s="1"/>
  <c r="M9" i="1"/>
  <c r="L8" i="1"/>
  <c r="L9" i="1"/>
  <c r="K9" i="1"/>
  <c r="K8" i="1"/>
  <c r="J9" i="1"/>
  <c r="J11" i="1" s="1"/>
  <c r="J8" i="1"/>
  <c r="I9" i="1"/>
  <c r="I11" i="1" s="1"/>
  <c r="I8" i="1"/>
  <c r="H9" i="1"/>
  <c r="H8" i="1"/>
  <c r="G9" i="1"/>
  <c r="G8" i="1"/>
  <c r="F9" i="1"/>
  <c r="F8" i="1"/>
  <c r="E9" i="1"/>
  <c r="E8" i="1"/>
  <c r="D9" i="1"/>
  <c r="D8" i="1"/>
  <c r="C9" i="1"/>
  <c r="C8" i="1"/>
  <c r="B8" i="1"/>
  <c r="B11" i="1"/>
  <c r="C11" i="1"/>
  <c r="G11" i="1"/>
  <c r="F11" i="1" l="1"/>
  <c r="K11" i="1"/>
  <c r="D11" i="1" l="1"/>
  <c r="E11" i="1"/>
  <c r="H11" i="1"/>
  <c r="L11" i="1"/>
  <c r="N11" i="1" l="1"/>
</calcChain>
</file>

<file path=xl/sharedStrings.xml><?xml version="1.0" encoding="utf-8"?>
<sst xmlns="http://schemas.openxmlformats.org/spreadsheetml/2006/main" count="21" uniqueCount="21">
  <si>
    <t>Wisconsin Department of Revenue</t>
  </si>
  <si>
    <t>Division of Enterprise Services</t>
  </si>
  <si>
    <t>Counties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</si>
  <si>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</si>
  <si>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</si>
  <si>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</si>
  <si>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</si>
  <si>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</si>
  <si>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</si>
  <si>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</si>
  <si>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</si>
  <si>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</si>
  <si>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</si>
  <si>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</si>
  <si>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</si>
  <si>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</si>
  <si>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January-December 2024</t>
  </si>
  <si>
    <t xml:space="preserve">Total CST </t>
  </si>
  <si>
    <t>County Sales Tax Distributions - Counties With Greater Than 0.5% Sales Tax</t>
  </si>
  <si>
    <t>Milwaukee County - 0.5%</t>
  </si>
  <si>
    <t>Milwaukee County - 0.4%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</si>
</sst>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-yy;@"/>
    <numFmt numFmtId="165" formatCode="#,##0.00;\ \(#,##0.00\)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164" fontId="5" fillId="2" borderId="2" xfId="0" applyNumberFormat="1" applyFont="1" applyFill="1" applyBorder="1"/>
    <xf numFmtId="44" fontId="6" fillId="2" borderId="2" xfId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2" xfId="0" applyNumberFormat="1" applyFont="1" applyBorder="1"/>
    <xf numFmtId="44" fontId="2" fillId="0" borderId="2" xfId="1" applyFont="1" applyFill="1" applyBorder="1" applyAlignment="1">
      <alignment horizontal="right"/>
    </xf>
    <xf numFmtId="44" fontId="2" fillId="0" borderId="2" xfId="1" applyFont="1" applyFill="1" applyBorder="1" applyAlignment="1">
      <alignment horizontal="right" wrapText="1"/>
    </xf>
    <xf numFmtId="44" fontId="2" fillId="0" borderId="2" xfId="1" applyFont="1" applyBorder="1"/>
    <xf numFmtId="44" fontId="7" fillId="0" borderId="2" xfId="1" applyFont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/>
    </xf>
    <xf numFmtId="44" fontId="2" fillId="0" borderId="2" xfId="1" applyNumberFormat="1" applyFont="1" applyFill="1" applyBorder="1" applyAlignment="1">
      <alignment horizontal="right"/>
    </xf>
    <xf numFmtId="44" fontId="7" fillId="0" borderId="2" xfId="1" applyFont="1" applyFill="1" applyBorder="1" applyAlignment="1">
      <alignment horizontal="right" wrapText="1"/>
    </xf>
    <xf numFmtId="49" fontId="6" fillId="0" borderId="4" xfId="0" applyNumberFormat="1" applyFont="1" applyBorder="1"/>
    <xf numFmtId="44" fontId="6" fillId="0" borderId="4" xfId="1" applyFont="1" applyBorder="1" applyAlignment="1"/>
    <xf numFmtId="0" fontId="6" fillId="0" borderId="0" xfId="0" applyFont="1"/>
    <xf numFmtId="44" fontId="8" fillId="0" borderId="3" xfId="1" applyFont="1" applyFill="1" applyBorder="1" applyAlignment="1">
      <alignment horizontal="right"/>
    </xf>
    <xf numFmtId="49" fontId="2" fillId="0" borderId="0" xfId="0" applyNumberFormat="1" applyFont="1"/>
    <xf numFmtId="44" fontId="6" fillId="0" borderId="0" xfId="1" applyFont="1" applyFill="1"/>
    <xf numFmtId="44" fontId="2" fillId="0" borderId="2" xfId="2" applyFont="1" applyFill="1" applyBorder="1" applyAlignment="1">
      <alignment horizontal="right" wrapText="1"/>
    </xf>
    <xf numFmtId="44" fontId="6" fillId="0" borderId="2" xfId="1" applyFont="1" applyBorder="1"/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"/>
  <sheetViews>
    <sheetView tabSelected="1" zoomScale="75" zoomScaleNormal="75" workbookViewId="0">
      <pane xSplit="1" ySplit="7" topLeftCell="B8" activePane="bottomRight" state="frozen"/>
      <selection activeCell="E8" sqref="E8:M69"/>
      <selection pane="topRight" activeCell="E8" sqref="E8:M69"/>
      <selection pane="bottomLeft" activeCell="E8" sqref="E8:M69"/>
      <selection pane="bottomRight" sqref="A1:N1"/>
    </sheetView>
  </sheetViews>
  <sheetFormatPr defaultColWidth="9.1796875" defaultRowHeight="12.5" x14ac:dyDescent="0.25"/>
  <cols>
    <col min="1" max="1" width="25.81640625" style="21" customWidth="1"/>
    <col min="2" max="3" width="20.1796875" style="2" bestFit="1" customWidth="1"/>
    <col min="4" max="4" width="21.81640625" style="1" bestFit="1" customWidth="1"/>
    <col min="5" max="6" width="20.453125" style="2" bestFit="1" customWidth="1"/>
    <col min="7" max="7" width="20.81640625" style="1" bestFit="1" customWidth="1"/>
    <col min="8" max="8" width="20.54296875" style="1" customWidth="1"/>
    <col min="9" max="9" width="20.81640625" style="1" customWidth="1"/>
    <col min="10" max="10" width="21.26953125" style="1" customWidth="1"/>
    <col min="11" max="11" width="21.1796875" style="1" customWidth="1"/>
    <col min="12" max="13" width="20.1796875" style="2" customWidth="1"/>
    <col min="14" max="14" width="22.7265625" style="2" bestFit="1" customWidth="1"/>
    <col min="15" max="16" width="9.1796875" style="1"/>
    <col min="17" max="17" width="15.453125" style="2" bestFit="1" customWidth="1"/>
    <col min="18" max="16384" width="9.1796875" style="1"/>
  </cols>
  <sheetData>
    <row r="1" spans="1:17" ht="15.5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ht="15.5" x14ac:dyDescent="0.3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7" ht="37.5" customHeight="1" x14ac:dyDescent="0.25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5.5" x14ac:dyDescent="0.3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7" ht="27" customHeight="1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5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3">
      <c r="A7" s="5" t="s">
        <v>2</v>
      </c>
      <c r="B7" s="6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6" t="s">
        <v>13</v>
      </c>
      <c r="M7" s="6" t="s">
        <v>14</v>
      </c>
      <c r="N7" s="6" t="s">
        <v>15</v>
      </c>
      <c r="Q7" s="2"/>
    </row>
    <row r="8" spans="1:17" ht="15" customHeight="1" x14ac:dyDescent="0.25">
      <c r="A8" s="9" t="s">
        <v>19</v>
      </c>
      <c r="B8" s="10">
        <f>5959579.02</f>
        <v>5959579.0199999996</v>
      </c>
      <c r="C8" s="11">
        <f>11672753.64+7.77</f>
        <v>11672761.41</v>
      </c>
      <c r="D8" s="12">
        <f>6451817.26+11.18</f>
        <v>6451828.4399999995</v>
      </c>
      <c r="E8" s="12">
        <f>5354579.28+4.12</f>
        <v>5354583.4000000004</v>
      </c>
      <c r="F8" s="12">
        <f>10131788.48+1231.88</f>
        <v>10133020.360000001</v>
      </c>
      <c r="G8" s="12">
        <f>8206595.14+89.71</f>
        <v>8206684.8499999996</v>
      </c>
      <c r="H8" s="11">
        <f>8040288.01+4.94</f>
        <v>8040292.9500000002</v>
      </c>
      <c r="I8" s="11">
        <f>10288323.49+275.95</f>
        <v>10288599.439999999</v>
      </c>
      <c r="J8" s="23">
        <f>7737926.29+5.33</f>
        <v>7737931.6200000001</v>
      </c>
      <c r="K8" s="11">
        <f>9617400.26+301.71</f>
        <v>9617701.9700000007</v>
      </c>
      <c r="L8" s="13">
        <f>9598875.73+5.28</f>
        <v>9598881.0099999998</v>
      </c>
      <c r="M8" s="13">
        <f>7369158.26+21.83</f>
        <v>7369180.0899999999</v>
      </c>
      <c r="N8" s="12">
        <f>SUM(B8:M8)</f>
        <v>100431044.56</v>
      </c>
      <c r="Q8" s="14"/>
    </row>
    <row r="9" spans="1:17" ht="15" customHeight="1" x14ac:dyDescent="0.25">
      <c r="A9" s="9" t="s">
        <v>20</v>
      </c>
      <c r="B9" s="10">
        <v>224.7</v>
      </c>
      <c r="C9" s="11">
        <f>2095802.56</f>
        <v>2095802.56</v>
      </c>
      <c r="D9" s="12">
        <f>5036368.73</f>
        <v>5036368.7300000004</v>
      </c>
      <c r="E9" s="12">
        <f>4270091.74</f>
        <v>4270091.74</v>
      </c>
      <c r="F9" s="12">
        <f>8052154.66</f>
        <v>8052154.6600000001</v>
      </c>
      <c r="G9" s="12">
        <f>6431358.98</f>
        <v>6431358.9800000004</v>
      </c>
      <c r="H9" s="11">
        <f>6211706.8</f>
        <v>6211706.7999999998</v>
      </c>
      <c r="I9" s="11">
        <f>7908558.36</f>
        <v>7908558.3600000003</v>
      </c>
      <c r="J9" s="23">
        <f>6054704.77</f>
        <v>6054704.7699999996</v>
      </c>
      <c r="K9" s="11">
        <f>7510245.57</f>
        <v>7510245.5700000003</v>
      </c>
      <c r="L9" s="13">
        <f>7662094.25</f>
        <v>7662094.25</v>
      </c>
      <c r="M9" s="13">
        <f>5916471.99</f>
        <v>5916471.9900000002</v>
      </c>
      <c r="N9" s="12">
        <f>SUM(B9:M9)</f>
        <v>67149783.109999999</v>
      </c>
      <c r="Q9" s="14"/>
    </row>
    <row r="10" spans="1:17" ht="15" customHeight="1" x14ac:dyDescent="0.25">
      <c r="A10" s="9"/>
      <c r="B10" s="15"/>
      <c r="C10" s="11"/>
      <c r="D10" s="12"/>
      <c r="E10" s="12"/>
      <c r="F10" s="12"/>
      <c r="G10" s="12"/>
      <c r="H10" s="11"/>
      <c r="I10" s="11"/>
      <c r="J10" s="23"/>
      <c r="K10" s="11"/>
      <c r="L10" s="16"/>
      <c r="M10" s="16"/>
      <c r="N10" s="12"/>
      <c r="Q10" s="14"/>
    </row>
    <row r="11" spans="1:17" s="19" customFormat="1" ht="15" customHeight="1" thickBot="1" x14ac:dyDescent="0.35">
      <c r="A11" s="17" t="s">
        <v>17</v>
      </c>
      <c r="B11" s="18">
        <f t="shared" ref="B11:M11" si="0">SUM(B8:B10)</f>
        <v>5959803.7199999997</v>
      </c>
      <c r="C11" s="18">
        <f t="shared" si="0"/>
        <v>13768563.970000001</v>
      </c>
      <c r="D11" s="18">
        <f t="shared" si="0"/>
        <v>11488197.17</v>
      </c>
      <c r="E11" s="18">
        <f t="shared" si="0"/>
        <v>9624675.1400000006</v>
      </c>
      <c r="F11" s="18">
        <f t="shared" si="0"/>
        <v>18185175.020000003</v>
      </c>
      <c r="G11" s="18">
        <f t="shared" si="0"/>
        <v>14638043.83</v>
      </c>
      <c r="H11" s="18">
        <f t="shared" si="0"/>
        <v>14251999.75</v>
      </c>
      <c r="I11" s="18">
        <f t="shared" si="0"/>
        <v>18197157.800000001</v>
      </c>
      <c r="J11" s="18">
        <f t="shared" si="0"/>
        <v>13792636.390000001</v>
      </c>
      <c r="K11" s="18">
        <f t="shared" si="0"/>
        <v>17127947.539999999</v>
      </c>
      <c r="L11" s="18">
        <f t="shared" si="0"/>
        <v>17260975.259999998</v>
      </c>
      <c r="M11" s="18">
        <f t="shared" si="0"/>
        <v>13285652.08</v>
      </c>
      <c r="N11" s="24">
        <f>SUM(B11:M11)</f>
        <v>167580827.67000002</v>
      </c>
      <c r="Q11" s="20"/>
    </row>
    <row r="12" spans="1:17" ht="13" thickTop="1" x14ac:dyDescent="0.25"/>
    <row r="13" spans="1:17" ht="13" x14ac:dyDescent="0.3">
      <c r="B13" s="22"/>
    </row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Type xmlns="9e30f06f-ad7a-453a-8e08-8a8878e30bd1">
      <Value>123</Value>
    </_x002e_DocumentType>
    <_x002e_DocumentYear xmlns="9e30f06f-ad7a-453a-8e08-8a8878e30bd1">2024</_x002e_DocumentYear>
    <County xmlns="7b1f4bc1-1c69-4382-97c7-524a76d943bf" xsi:nil="true"/>
    <_dlc_DocId xmlns="bb65cc95-6d4e-4879-a879-9838761499af">33E6D4FPPFNA-16-7057</_dlc_DocId>
    <_x002e_Owner xmlns="9e30f06f-ad7a-453a-8e08-8a8878e30bd1">
      <Value>47</Value>
    </_x002e_Owner>
    <_dlc_DocIdUrl xmlns="bb65cc95-6d4e-4879-a879-9838761499af">
      <Url>https://revenue-auth-prod.wi.gov/_layouts/15/DocIdRedir.aspx?ID=33E6D4FPPFNA-16-7057</Url>
      <Description>33E6D4FPPFNA-16-7057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59f2e697326ac0f74a525bfdb730c8a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76ec75937db0315753b899b9ccf7cdd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F1D973-93E7-4A65-939B-1179B516EF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8009FD-1AC7-4D47-ABAB-3C7330A4EFD8}">
  <ds:schemaRefs>
    <ds:schemaRef ds:uri="http://schemas.microsoft.com/office/2006/metadata/properties"/>
    <ds:schemaRef ds:uri="http://schemas.microsoft.com/office/infopath/2007/PartnerControls"/>
    <ds:schemaRef ds:uri="7b1f4bc1-1c69-4382-97c7-524a76d943bf"/>
    <ds:schemaRef ds:uri="9e30f06f-ad7a-453a-8e08-8a8878e30bd1"/>
    <ds:schemaRef ds:uri="bb65cc95-6d4e-4879-a879-9838761499af"/>
  </ds:schemaRefs>
</ds:datastoreItem>
</file>

<file path=customXml/itemProps3.xml><?xml version="1.0" encoding="utf-8"?>
<ds:datastoreItem xmlns:ds="http://schemas.openxmlformats.org/officeDocument/2006/customXml" ds:itemID="{6A7DD257-5055-45DA-B652-3E5AE7E5AFDE}"/>
</file>

<file path=customXml/itemProps4.xml><?xml version="1.0" encoding="utf-8"?>
<ds:datastoreItem xmlns:ds="http://schemas.openxmlformats.org/officeDocument/2006/customXml" ds:itemID="{065D2C94-8F18-43BA-B700-038B205D125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Counties with &gt; 0.5% Sales Tax</vt:lpstr>
      <vt:lpstr>'Counties with &gt; 0.5% Sales Tax'!Print_Area</vt:lpstr>
    </vt:vector>
  </TitlesOfParts>
  <Company>WI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2024 - Counties with Greater Than 0.5% Sales Tax</dc:title>
  <dc:creator>Zheng, Yu</dc:creator>
  <cp:lastModifiedBy>Fosdick, Brian J - DOR</cp:lastModifiedBy>
  <cp:lastPrinted>2024-01-22T12:15:06Z</cp:lastPrinted>
  <dcterms:created xsi:type="dcterms:W3CDTF">2017-07-20T20:15:34Z</dcterms:created>
  <dcterms:modified xsi:type="dcterms:W3CDTF">2024-12-26T15:41:35Z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a2dc2c10-6376-444c-a1e2-7ff96278a51d</vt:lpwstr>
  </property>
</Properties>
</file>